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3 года\Мониторинг по приказу Минфина 65\до 01.06\"/>
    </mc:Choice>
  </mc:AlternateContent>
  <bookViews>
    <workbookView xWindow="0" yWindow="0" windowWidth="23040" windowHeight="8556"/>
  </bookViews>
  <sheets>
    <sheet name="Приказ 65" sheetId="2" r:id="rId1"/>
  </sheets>
  <calcPr calcId="152511"/>
</workbook>
</file>

<file path=xl/calcChain.xml><?xml version="1.0" encoding="utf-8"?>
<calcChain xmlns="http://schemas.openxmlformats.org/spreadsheetml/2006/main"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9" i="2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9" i="2"/>
  <c r="W127" i="2" l="1"/>
  <c r="U167" i="2"/>
  <c r="U168" i="2"/>
  <c r="U169" i="2"/>
  <c r="U170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38" i="2"/>
  <c r="U39" i="2"/>
  <c r="U28" i="2"/>
  <c r="U29" i="2"/>
  <c r="U30" i="2"/>
  <c r="U31" i="2"/>
  <c r="U32" i="2"/>
  <c r="U33" i="2"/>
  <c r="U18" i="2"/>
  <c r="U19" i="2"/>
  <c r="U20" i="2"/>
  <c r="U21" i="2"/>
  <c r="U22" i="2"/>
  <c r="U23" i="2"/>
  <c r="U24" i="2"/>
  <c r="U25" i="2"/>
  <c r="U26" i="2"/>
  <c r="U27" i="2"/>
  <c r="U34" i="2"/>
  <c r="U35" i="2"/>
  <c r="U36" i="2"/>
  <c r="U37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8" i="2"/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9" i="2"/>
  <c r="F8" i="2"/>
  <c r="V170" i="2" l="1"/>
  <c r="V171" i="2"/>
  <c r="V172" i="2"/>
  <c r="S145" i="2"/>
  <c r="S130" i="2"/>
  <c r="V10" i="2" l="1"/>
  <c r="W10" i="2" s="1"/>
  <c r="V11" i="2"/>
  <c r="W11" i="2" s="1"/>
  <c r="V12" i="2"/>
  <c r="W12" i="2" s="1"/>
  <c r="V13" i="2"/>
  <c r="W13" i="2" s="1"/>
  <c r="V14" i="2"/>
  <c r="W14" i="2" s="1"/>
  <c r="V15" i="2"/>
  <c r="W15" i="2" s="1"/>
  <c r="V16" i="2"/>
  <c r="W16" i="2" s="1"/>
  <c r="V17" i="2"/>
  <c r="W17" i="2" s="1"/>
  <c r="V18" i="2"/>
  <c r="W18" i="2" s="1"/>
  <c r="V19" i="2"/>
  <c r="W19" i="2" s="1"/>
  <c r="V20" i="2"/>
  <c r="W20" i="2" s="1"/>
  <c r="V21" i="2"/>
  <c r="W21" i="2" s="1"/>
  <c r="V22" i="2"/>
  <c r="W22" i="2" s="1"/>
  <c r="V23" i="2"/>
  <c r="W23" i="2" s="1"/>
  <c r="V24" i="2"/>
  <c r="W24" i="2" s="1"/>
  <c r="V25" i="2"/>
  <c r="W25" i="2" s="1"/>
  <c r="V26" i="2"/>
  <c r="W26" i="2" s="1"/>
  <c r="V27" i="2"/>
  <c r="W27" i="2" s="1"/>
  <c r="V28" i="2"/>
  <c r="W28" i="2" s="1"/>
  <c r="V29" i="2"/>
  <c r="W29" i="2" s="1"/>
  <c r="V30" i="2"/>
  <c r="W30" i="2" s="1"/>
  <c r="V31" i="2"/>
  <c r="W31" i="2" s="1"/>
  <c r="V32" i="2"/>
  <c r="W32" i="2" s="1"/>
  <c r="V33" i="2"/>
  <c r="V34" i="2"/>
  <c r="W34" i="2" s="1"/>
  <c r="V35" i="2"/>
  <c r="W35" i="2" s="1"/>
  <c r="V36" i="2"/>
  <c r="W36" i="2" s="1"/>
  <c r="V37" i="2"/>
  <c r="W37" i="2" s="1"/>
  <c r="V38" i="2"/>
  <c r="W38" i="2" s="1"/>
  <c r="V39" i="2"/>
  <c r="V40" i="2"/>
  <c r="W40" i="2" s="1"/>
  <c r="V41" i="2"/>
  <c r="W41" i="2" s="1"/>
  <c r="V42" i="2"/>
  <c r="W42" i="2" s="1"/>
  <c r="V43" i="2"/>
  <c r="W43" i="2" s="1"/>
  <c r="V44" i="2"/>
  <c r="W44" i="2" s="1"/>
  <c r="V45" i="2"/>
  <c r="W45" i="2" s="1"/>
  <c r="V46" i="2"/>
  <c r="W46" i="2" s="1"/>
  <c r="V47" i="2"/>
  <c r="W47" i="2" s="1"/>
  <c r="V48" i="2"/>
  <c r="W48" i="2" s="1"/>
  <c r="V49" i="2"/>
  <c r="W49" i="2" s="1"/>
  <c r="V50" i="2"/>
  <c r="W50" i="2" s="1"/>
  <c r="V51" i="2"/>
  <c r="W51" i="2" s="1"/>
  <c r="V52" i="2"/>
  <c r="W52" i="2" s="1"/>
  <c r="V53" i="2"/>
  <c r="W53" i="2" s="1"/>
  <c r="V54" i="2"/>
  <c r="W54" i="2" s="1"/>
  <c r="V55" i="2"/>
  <c r="W55" i="2" s="1"/>
  <c r="V56" i="2"/>
  <c r="W56" i="2" s="1"/>
  <c r="V57" i="2"/>
  <c r="W57" i="2" s="1"/>
  <c r="V58" i="2"/>
  <c r="W58" i="2" s="1"/>
  <c r="V59" i="2"/>
  <c r="W59" i="2" s="1"/>
  <c r="V60" i="2"/>
  <c r="W60" i="2" s="1"/>
  <c r="V61" i="2"/>
  <c r="W61" i="2" s="1"/>
  <c r="V62" i="2"/>
  <c r="W62" i="2" s="1"/>
  <c r="V63" i="2"/>
  <c r="W63" i="2" s="1"/>
  <c r="V64" i="2"/>
  <c r="W64" i="2" s="1"/>
  <c r="V65" i="2"/>
  <c r="W65" i="2" s="1"/>
  <c r="V66" i="2"/>
  <c r="W66" i="2" s="1"/>
  <c r="V67" i="2"/>
  <c r="W67" i="2" s="1"/>
  <c r="V68" i="2"/>
  <c r="W68" i="2" s="1"/>
  <c r="V69" i="2"/>
  <c r="W69" i="2" s="1"/>
  <c r="V70" i="2"/>
  <c r="W70" i="2" s="1"/>
  <c r="V71" i="2"/>
  <c r="W71" i="2" s="1"/>
  <c r="V72" i="2"/>
  <c r="W72" i="2" s="1"/>
  <c r="V73" i="2"/>
  <c r="W73" i="2" s="1"/>
  <c r="V74" i="2"/>
  <c r="W74" i="2" s="1"/>
  <c r="V75" i="2"/>
  <c r="W75" i="2" s="1"/>
  <c r="V76" i="2"/>
  <c r="W76" i="2" s="1"/>
  <c r="V77" i="2"/>
  <c r="W77" i="2" s="1"/>
  <c r="V78" i="2"/>
  <c r="W78" i="2" s="1"/>
  <c r="V79" i="2"/>
  <c r="W79" i="2" s="1"/>
  <c r="V80" i="2"/>
  <c r="W80" i="2" s="1"/>
  <c r="V81" i="2"/>
  <c r="W81" i="2" s="1"/>
  <c r="V82" i="2"/>
  <c r="W82" i="2" s="1"/>
  <c r="V83" i="2"/>
  <c r="W83" i="2" s="1"/>
  <c r="V84" i="2"/>
  <c r="W84" i="2" s="1"/>
  <c r="V85" i="2"/>
  <c r="W85" i="2" s="1"/>
  <c r="V86" i="2"/>
  <c r="W86" i="2" s="1"/>
  <c r="V87" i="2"/>
  <c r="W87" i="2" s="1"/>
  <c r="V88" i="2"/>
  <c r="W88" i="2" s="1"/>
  <c r="V89" i="2"/>
  <c r="W89" i="2" s="1"/>
  <c r="V90" i="2"/>
  <c r="W90" i="2" s="1"/>
  <c r="V91" i="2"/>
  <c r="W91" i="2" s="1"/>
  <c r="V92" i="2"/>
  <c r="W92" i="2" s="1"/>
  <c r="V93" i="2"/>
  <c r="W93" i="2" s="1"/>
  <c r="V94" i="2"/>
  <c r="W94" i="2" s="1"/>
  <c r="V95" i="2"/>
  <c r="W95" i="2" s="1"/>
  <c r="V96" i="2"/>
  <c r="W96" i="2" s="1"/>
  <c r="V97" i="2"/>
  <c r="W97" i="2" s="1"/>
  <c r="V98" i="2"/>
  <c r="W98" i="2" s="1"/>
  <c r="V99" i="2"/>
  <c r="W99" i="2" s="1"/>
  <c r="V100" i="2"/>
  <c r="W100" i="2" s="1"/>
  <c r="V101" i="2"/>
  <c r="W101" i="2" s="1"/>
  <c r="V102" i="2"/>
  <c r="W102" i="2" s="1"/>
  <c r="V103" i="2"/>
  <c r="W103" i="2" s="1"/>
  <c r="V104" i="2"/>
  <c r="W104" i="2" s="1"/>
  <c r="V105" i="2"/>
  <c r="W105" i="2" s="1"/>
  <c r="V106" i="2"/>
  <c r="W106" i="2" s="1"/>
  <c r="V107" i="2"/>
  <c r="W107" i="2" s="1"/>
  <c r="V108" i="2"/>
  <c r="W108" i="2" s="1"/>
  <c r="V109" i="2"/>
  <c r="W109" i="2" s="1"/>
  <c r="V110" i="2"/>
  <c r="W110" i="2" s="1"/>
  <c r="V111" i="2"/>
  <c r="W111" i="2" s="1"/>
  <c r="V112" i="2"/>
  <c r="W112" i="2" s="1"/>
  <c r="V113" i="2"/>
  <c r="W113" i="2" s="1"/>
  <c r="V114" i="2"/>
  <c r="W114" i="2" s="1"/>
  <c r="V115" i="2"/>
  <c r="W115" i="2" s="1"/>
  <c r="V116" i="2"/>
  <c r="W116" i="2" s="1"/>
  <c r="V117" i="2"/>
  <c r="W117" i="2" s="1"/>
  <c r="V118" i="2"/>
  <c r="W118" i="2" s="1"/>
  <c r="V119" i="2"/>
  <c r="W119" i="2" s="1"/>
  <c r="V120" i="2"/>
  <c r="V121" i="2"/>
  <c r="W121" i="2" s="1"/>
  <c r="V122" i="2"/>
  <c r="V123" i="2"/>
  <c r="W123" i="2" s="1"/>
  <c r="V124" i="2"/>
  <c r="V125" i="2"/>
  <c r="V126" i="2"/>
  <c r="V127" i="2"/>
  <c r="V128" i="2"/>
  <c r="V129" i="2"/>
  <c r="W129" i="2" s="1"/>
  <c r="V130" i="2"/>
  <c r="W130" i="2" s="1"/>
  <c r="V131" i="2"/>
  <c r="W131" i="2" s="1"/>
  <c r="V132" i="2"/>
  <c r="W132" i="2" s="1"/>
  <c r="V133" i="2"/>
  <c r="W133" i="2" s="1"/>
  <c r="V134" i="2"/>
  <c r="W134" i="2" s="1"/>
  <c r="V135" i="2"/>
  <c r="W135" i="2" s="1"/>
  <c r="V136" i="2"/>
  <c r="W136" i="2" s="1"/>
  <c r="V137" i="2"/>
  <c r="W137" i="2" s="1"/>
  <c r="V138" i="2"/>
  <c r="V139" i="2"/>
  <c r="W139" i="2" s="1"/>
  <c r="V140" i="2"/>
  <c r="V141" i="2"/>
  <c r="W141" i="2" s="1"/>
  <c r="V142" i="2"/>
  <c r="W142" i="2" s="1"/>
  <c r="V143" i="2"/>
  <c r="W143" i="2" s="1"/>
  <c r="V144" i="2"/>
  <c r="W144" i="2" s="1"/>
  <c r="V145" i="2"/>
  <c r="W145" i="2" s="1"/>
  <c r="V146" i="2"/>
  <c r="W146" i="2" s="1"/>
  <c r="V147" i="2"/>
  <c r="W147" i="2" s="1"/>
  <c r="V148" i="2"/>
  <c r="W148" i="2" s="1"/>
  <c r="V149" i="2"/>
  <c r="W149" i="2" s="1"/>
  <c r="V150" i="2"/>
  <c r="W150" i="2" s="1"/>
  <c r="V151" i="2"/>
  <c r="W151" i="2" s="1"/>
  <c r="V152" i="2"/>
  <c r="W152" i="2" s="1"/>
  <c r="V153" i="2"/>
  <c r="W153" i="2" s="1"/>
  <c r="V154" i="2"/>
  <c r="W154" i="2" s="1"/>
  <c r="V155" i="2"/>
  <c r="W155" i="2" s="1"/>
  <c r="V156" i="2"/>
  <c r="W156" i="2" s="1"/>
  <c r="V157" i="2"/>
  <c r="W157" i="2" s="1"/>
  <c r="V158" i="2"/>
  <c r="W158" i="2" s="1"/>
  <c r="V159" i="2"/>
  <c r="W159" i="2" s="1"/>
  <c r="V160" i="2"/>
  <c r="W160" i="2" s="1"/>
  <c r="V161" i="2"/>
  <c r="W161" i="2" s="1"/>
  <c r="V162" i="2"/>
  <c r="W162" i="2" s="1"/>
  <c r="V163" i="2"/>
  <c r="W163" i="2" s="1"/>
  <c r="V164" i="2"/>
  <c r="W164" i="2" s="1"/>
  <c r="V165" i="2"/>
  <c r="W165" i="2" s="1"/>
  <c r="V166" i="2"/>
  <c r="W166" i="2" s="1"/>
  <c r="V167" i="2"/>
  <c r="W167" i="2" s="1"/>
  <c r="V168" i="2"/>
  <c r="W168" i="2" s="1"/>
  <c r="V169" i="2"/>
  <c r="V173" i="2"/>
  <c r="V9" i="2"/>
  <c r="W9" i="2" s="1"/>
  <c r="S124" i="2"/>
  <c r="S125" i="2"/>
  <c r="S126" i="2"/>
  <c r="S127" i="2"/>
  <c r="S128" i="2"/>
  <c r="S129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23" i="2"/>
  <c r="S119" i="2"/>
  <c r="S118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03" i="2"/>
  <c r="S98" i="2"/>
  <c r="S99" i="2"/>
  <c r="S100" i="2"/>
  <c r="S97" i="2"/>
  <c r="S66" i="2"/>
  <c r="U66" i="2" s="1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65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43" i="2"/>
  <c r="S36" i="2"/>
  <c r="S37" i="2"/>
  <c r="S38" i="2"/>
  <c r="S35" i="2"/>
  <c r="S10" i="2"/>
  <c r="U10" i="2" s="1"/>
  <c r="S11" i="2"/>
  <c r="U11" i="2" s="1"/>
  <c r="S12" i="2"/>
  <c r="U12" i="2" s="1"/>
  <c r="S13" i="2"/>
  <c r="U13" i="2" s="1"/>
  <c r="S14" i="2"/>
  <c r="U14" i="2" s="1"/>
  <c r="S15" i="2"/>
  <c r="U15" i="2" s="1"/>
  <c r="S16" i="2"/>
  <c r="U16" i="2" s="1"/>
  <c r="S17" i="2"/>
  <c r="U17" i="2" s="1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9" i="2"/>
  <c r="U9" i="2" s="1"/>
  <c r="V8" i="2"/>
  <c r="W8" i="2" s="1"/>
  <c r="S8" i="2"/>
</calcChain>
</file>

<file path=xl/sharedStrings.xml><?xml version="1.0" encoding="utf-8"?>
<sst xmlns="http://schemas.openxmlformats.org/spreadsheetml/2006/main" count="495" uniqueCount="381">
  <si>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</si>
  <si>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</si>
  <si>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</si>
  <si>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</si>
  <si>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</si>
  <si>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</si>
  <si>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x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</si>
  <si>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</si>
  <si>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</si>
  <si>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</si>
  <si>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</si>
  <si>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</si>
  <si>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</si>
  <si>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</si>
  <si>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</si>
  <si>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</si>
  <si>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</si>
  <si>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</si>
  <si>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</si>
  <si>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</si>
  <si>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182 1 01 02040 01 0000 110</t>
  </si>
  <si>
    <t>000 1 03 00000 00 0000 000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</si>
  <si>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</si>
  <si>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</si>
  <si>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</si>
  <si>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</si>
  <si>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</si>
  <si>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</si>
  <si>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</si>
  <si>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</si>
  <si>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</si>
  <si>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</si>
  <si>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</si>
  <si>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</si>
  <si>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</si>
  <si>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</si>
  <si>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</si>
  <si>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</si>
  <si>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</si>
  <si>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000 1 05 00000 00 0000 000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</si>
  <si>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</si>
  <si>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</si>
  <si>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</si>
  <si>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182 1 05 01011 01 0000 110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</si>
  <si>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</si>
  <si>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</si>
  <si>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</si>
  <si>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</si>
  <si>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182 1 05 01022 01 0000 110</t>
  </si>
  <si>
    <t xml:space="preserve">  Единый налог на вмененный доход для отдельных видов деятельности</t>
  </si>
  <si>
    <t>000 1 05 02000 02 0000 110</t>
  </si>
  <si>
    <t>182 1 05 02010 02 0000 110</t>
  </si>
  <si>
    <t xml:space="preserve">  Единый сельскохозяйственный налог</t>
  </si>
  <si>
    <t>000 1 05 03000 01 0000 110</t>
  </si>
  <si>
    <t>182 1 05 03010 01 0000 110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</si>
  <si>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</si>
  <si>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</si>
  <si>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182 1 05 04020 02 0000 110</t>
  </si>
  <si>
    <t>000 1 06 00000 00 0000 000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</si>
  <si>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</si>
  <si>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</si>
  <si>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</si>
  <si>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</si>
  <si>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</si>
  <si>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>182 1 06 06033 05 0000 110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</si>
  <si>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</si>
  <si>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</si>
  <si>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</si>
  <si>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</si>
  <si>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</si>
  <si>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</si>
  <si>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000 1 11 00000 00 0000 000</t>
  </si>
  <si>
    <t>000 1 11 05000 00 0000 120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</si>
  <si>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</si>
  <si>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</si>
  <si>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005 1 11 05013 05 0000 120</t>
  </si>
  <si>
    <t>779 1 11 05013 05 0000 120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</si>
  <si>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</si>
  <si>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008 1 11 05013 13 0000 120</t>
  </si>
  <si>
    <t>779 1 11 05013 13 0000 120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</si>
  <si>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</si>
  <si>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</si>
  <si>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</si>
  <si>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005 1 11 05075 05 0000 120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</si>
  <si>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</si>
  <si>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</si>
  <si>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</si>
  <si>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</si>
  <si>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</si>
  <si>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005 1 11 09045 05 0000 120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</si>
  <si>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</si>
  <si>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</si>
  <si>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</si>
  <si>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</si>
  <si>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048 1 12 01010 01 0000 120</t>
  </si>
  <si>
    <t xml:space="preserve">  Плата за сбросы загрязняющих веществ в водные объекты</t>
  </si>
  <si>
    <t>048 1 12 01030 01 0000 120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</si>
  <si>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</si>
  <si>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</si>
  <si>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</si>
  <si>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</si>
  <si>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твердых коммунальных отходов</t>
  </si>
  <si>
    <t>048 1 12 01042 01 0000 120</t>
  </si>
  <si>
    <t xml:space="preserve">  Плата за пользование водными объектами</t>
  </si>
  <si>
    <t>000 1 12 05000 00 0000 120</t>
  </si>
  <si>
    <t xml:space="preserve">  Плата за пользование водными объектами, находящимися в собственности муниципальных районов</t>
  </si>
  <si>
    <t>005 1 12 05050 05 0000 120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</si>
  <si>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</si>
  <si>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</si>
  <si>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</si>
  <si>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</si>
  <si>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</si>
  <si>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муниципальных районов</t>
  </si>
  <si>
    <t>005 1 13 01995 05 0000 130</t>
  </si>
  <si>
    <t>000 1 13 02000 00 0000 130</t>
  </si>
  <si>
    <t>000 1 13 02990 00 0000 130</t>
  </si>
  <si>
    <t xml:space="preserve">  Прочие доходы от компенсации затрат бюджетов муниципальных районов</t>
  </si>
  <si>
    <t>005 1 13 02995 05 0000 130</t>
  </si>
  <si>
    <t>017 1 13 02995 05 0000 130</t>
  </si>
  <si>
    <t>000 1 14 00000 00 0000 000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</si>
  <si>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</si>
  <si>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</si>
  <si>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</si>
  <si>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</si>
  <si>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005 1 14 02053 05 0000 410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</si>
  <si>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</si>
  <si>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</si>
  <si>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</si>
  <si>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</si>
  <si>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</si>
  <si>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005 1 14 06013 05 0000 430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</si>
  <si>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</si>
  <si>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008 1 14 06013 13 0000 430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</si>
  <si>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</si>
  <si>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</si>
  <si>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</si>
  <si>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</si>
  <si>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</si>
  <si>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</si>
  <si>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</si>
  <si>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</si>
  <si>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</si>
  <si>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</si>
  <si>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</si>
  <si>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</si>
  <si>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</si>
  <si>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</si>
  <si>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785 1 16 01073 01 0000 140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</si>
  <si>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</si>
  <si>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</si>
  <si>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</si>
  <si>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785 1 16 01083 01 0000 140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</si>
  <si>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</si>
  <si>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</si>
  <si>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</si>
  <si>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785 1 16 01103 01 0000 140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</si>
  <si>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</si>
  <si>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</si>
  <si>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</si>
  <si>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785 1 16 01133 01 0000 140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</si>
  <si>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</si>
  <si>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</si>
  <si>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</si>
  <si>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785 1 16 01143 01 0000 140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</si>
  <si>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</si>
  <si>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</si>
  <si>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</si>
  <si>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</si>
  <si>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</si>
  <si>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</si>
  <si>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</si>
  <si>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785 1 16 01173 01 0000 140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</si>
  <si>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</si>
  <si>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</si>
  <si>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</si>
  <si>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</si>
  <si>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</si>
  <si>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</si>
  <si>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</si>
  <si>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785 1 16 01203 01 0000 140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</si>
  <si>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</si>
  <si>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</si>
  <si>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</si>
  <si>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</si>
  <si>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</si>
  <si>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005 1 16 07090 05 0000 140</t>
  </si>
  <si>
    <t>779 1 16 07090 05 0000 140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</si>
  <si>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</si>
  <si>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</si>
  <si>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</si>
  <si>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</si>
  <si>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</si>
  <si>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005 1 16 10032 05 0000 140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</si>
  <si>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</si>
  <si>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</si>
  <si>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</si>
  <si>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005 1 16 10123 01 0000 140</t>
  </si>
  <si>
    <t>188 1 16 10123 01 0000 140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</si>
  <si>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</si>
  <si>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</si>
  <si>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</si>
  <si>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</si>
  <si>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</si>
  <si>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807 1 16 11050 01 0000 140</t>
  </si>
  <si>
    <t>000 1 17 00000 00 0000 000</t>
  </si>
  <si>
    <t xml:space="preserve">  Невыясненные поступления</t>
  </si>
  <si>
    <t>000 1 17 01000 00 0000 180</t>
  </si>
  <si>
    <t>005 1 17 01050 05 0000 180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</si>
  <si>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</si>
  <si>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</si>
  <si>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</si>
  <si>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>000 2 02 10000 00 0000 150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</si>
  <si>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</si>
  <si>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</si>
  <si>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003 2 02 15002 05 0000 150</t>
  </si>
  <si>
    <t xml:space="preserve">  Прочие дотации</t>
  </si>
  <si>
    <t>000 2 02 19999 00 0000 150</t>
  </si>
  <si>
    <t xml:space="preserve">  Прочие дотации бюджетам муниципальных районов</t>
  </si>
  <si>
    <t>003 2 02 19999 05 0000 150</t>
  </si>
  <si>
    <t>000 2 02 20000 00 0000 150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</si>
  <si>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</si>
  <si>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000 2 02 25097 00 0000 150</t>
  </si>
  <si>
    <t>017 2 02 25097 05 0000 150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</si>
  <si>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</si>
  <si>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</si>
  <si>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005 2 02 25467 05 0000 150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</si>
  <si>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</si>
  <si>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</si>
  <si>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>005 2 02 25497 05 0000 150</t>
  </si>
  <si>
    <t xml:space="preserve">  Субсидии бюджетам на поддержку отрасли культуры</t>
  </si>
  <si>
    <t>000 2 02 25519 00 0000 150</t>
  </si>
  <si>
    <t>005 2 02 25519 05 0000 150</t>
  </si>
  <si>
    <t xml:space="preserve">  Субсидии бюджетам на реализацию мероприятий по модернизации школьных систем образования</t>
  </si>
  <si>
    <t>000 2 02 25750 00 0000 150</t>
  </si>
  <si>
    <t>017 2 02 25750 05 0000 150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</si>
  <si>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</si>
  <si>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</si>
  <si>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</si>
  <si>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003 2 02 29999 05 0000 150</t>
  </si>
  <si>
    <t>005 2 02 29999 05 0000 150</t>
  </si>
  <si>
    <t>017 2 02 29999 05 0000 150</t>
  </si>
  <si>
    <t>000 2 02 30000 00 0000 150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</si>
  <si>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</si>
  <si>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</si>
  <si>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003 2 02 30024 05 0000 150</t>
  </si>
  <si>
    <t>005 2 02 30024 05 0000 150</t>
  </si>
  <si>
    <t>017 2 02 30024 05 0000 150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</si>
  <si>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</si>
  <si>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</si>
  <si>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017 2 02 30029 05 0000 150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</si>
  <si>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</si>
  <si>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</si>
  <si>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005 2 02 35082 05 0000 150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</si>
  <si>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</si>
  <si>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</si>
  <si>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005 2 02 35120 05 0000 150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</si>
  <si>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</si>
  <si>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000 2 02 35304 00 0000 150</t>
  </si>
  <si>
    <t>017 2 02 35304 05 0000 150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</si>
  <si>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</si>
  <si>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</si>
  <si>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>005 2 02 35930 05 0000 150</t>
  </si>
  <si>
    <t xml:space="preserve">  Единая субвенция местным бюджетам из бюджета субъекта Российской Федерации</t>
  </si>
  <si>
    <t>000 2 02 36900 00 0000 150</t>
  </si>
  <si>
    <t>005 2 02 36900 05 0000 150</t>
  </si>
  <si>
    <t xml:space="preserve">  Прочие субвенции</t>
  </si>
  <si>
    <t>000 2 02 39999 00 0000 150</t>
  </si>
  <si>
    <t xml:space="preserve">  Прочие субвенции бюджетам муниципальных районов</t>
  </si>
  <si>
    <t>005 2 02 39999 05 0000 150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</si>
  <si>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</si>
  <si>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</si>
  <si>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</si>
  <si>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</si>
  <si>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017 2 02 45303 05 0000 150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</si>
  <si>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</si>
  <si>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</si>
  <si>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</si>
  <si>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000 2 07 05000 05 0000 150</t>
  </si>
  <si>
    <t>017 2 07 05030 05 0000 150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</si>
  <si>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</si>
  <si>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</si>
  <si>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</si>
  <si>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</si>
  <si>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003 2 19 60010 05 0000 150</t>
  </si>
  <si>
    <t>017 2 19 60010 05 0000 150</t>
  </si>
  <si>
    <t xml:space="preserve">  НАЛОГОВЫЕ И НЕНАЛОГОВЫЕ ДОХОДЫ 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</si>
  <si>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 </t>
  </si>
  <si>
    <t xml:space="preserve">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</si>
  <si>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 </t>
  </si>
  <si>
    <t xml:space="preserve">   Доходы от компенсации затрат государства</t>
  </si>
  <si>
    <t xml:space="preserve">    Прочие доходы от компенсации затрат государства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</si>
  <si>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</si>
  <si>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 xml:space="preserve"> ВОЗВРАТ ОСТАТКОВ СУБСИДИЙ, СУБВЕНЦИЙ И ИНЫХ МЕЖБЮДЖЕТНЫХ ТРАНСФЕРТОВ, ИМЕЮЩИХ ЦЕЛЕВОЕ НАЗНАЧЕНИЕ, ПРОШЛЫХ ЛЕТ  </t>
  </si>
  <si>
    <t>тыс. руб.</t>
  </si>
  <si>
    <t>3</t>
  </si>
  <si>
    <t>6</t>
  </si>
  <si>
    <t>7</t>
  </si>
  <si>
    <t>Внесение изменений в течении 2022 года обусловлено уточнением показателей Закона Приморского края от 21.12.2021 № 31-КЗ "О краевом бюджете на 2022 год и плановый период 2023 и 2024 годов" (с изменениями и дополнениями)</t>
  </si>
  <si>
    <t xml:space="preserve">Поступления государственной пошлины планируются администратором дохода </t>
  </si>
  <si>
    <t>Фактические значения за 2022 год</t>
  </si>
  <si>
    <t>Первоначально утвержденные значения (решение о бюджете на 2022 год от 09.12.2021 № 60-НПА)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</si>
  <si>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</si>
  <si>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</si>
  <si>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</si>
  <si>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</si>
  <si>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</si>
  <si>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</si>
  <si>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</si>
  <si>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</si>
  <si>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</si>
  <si>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</si>
  <si>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</si>
  <si>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Уточненные значения (внесение изменений решение о бюджете на 2022 год от 27.01.2022 № 70-НПА)</t>
  </si>
  <si>
    <t>Отклонения от первоначальных утвержденных показателей, +/-</t>
  </si>
  <si>
    <t>Уточненные значения (внесение изменений решение о бюджете на 2022 год от 25.02.2022 № 75-НПА)</t>
  </si>
  <si>
    <t>Отклонения от предыдуших утвержденных показателей, +/-</t>
  </si>
  <si>
    <t>Уточненные значения (внесение изменений решение о бюджете на 2022 год от 08.04.2022 № 83-НПА)</t>
  </si>
  <si>
    <t>Уточненные значения (внесение изменений решение о бюджете на 2022 год от 23.06.2022 № 86-НПА)</t>
  </si>
  <si>
    <t>Уточненные значения (внесение изменений решение о бюджете на 2022 год от 28.07.2022 № 87-НПА)</t>
  </si>
  <si>
    <t>Уточненные значения (внесение изменений решение о бюджете на 2022 год от 29.09.2022 № 89-НПА)</t>
  </si>
  <si>
    <t>Уточненные значения (внесение изменений решение о бюджете на 2022 год от 24.11.2022 № 102-НПА)</t>
  </si>
  <si>
    <t>Уточненные значения (внесение изменений решение о бюджете на 2022 год от 26.12.2022 № 108-НПА)</t>
  </si>
  <si>
    <t>Отклонения между первоначально утвержденными показателями  и их фактическими значениями, %</t>
  </si>
  <si>
    <t>Пояснения различий между первоначально утвержденными показателями и их фактическими значениями</t>
  </si>
  <si>
    <t>19</t>
  </si>
  <si>
    <t>20</t>
  </si>
  <si>
    <t>21</t>
  </si>
  <si>
    <t>22</t>
  </si>
  <si>
    <t xml:space="preserve">Сведения о фактических поступлениях доходов бюджета Черниговского района за 2022 год  по видам доходов в сравнении с первоначально утвержденными решением о бюджете значениями и с уточненными значениями с учетом внесенных изменений в отчетном периоде </t>
  </si>
  <si>
    <t xml:space="preserve">В соответствии с законом Приморского края от 26.12.2022 № 279-КЗ "О внесении изменений в закон Приморского края "О краевом бюджете на 2022 год и плановый период 2023 и 2024 годов" исполнено, но не утверждено в доходной части районного бюджета снижение размера данного трансферта в сумме 2 312,24 тыс. руб. </t>
  </si>
  <si>
    <t xml:space="preserve">  Единая субвенция бюджетам мун. районов из бюджета субъекта РФ</t>
  </si>
  <si>
    <t xml:space="preserve">  Акцизы по подакцизным товарам (продукции), производимым на территории РФ</t>
  </si>
  <si>
    <t xml:space="preserve">  Дотации бюджетам бюджетной системы РФ</t>
  </si>
  <si>
    <t xml:space="preserve">  Субсидии бюджетам бюджетной системы РФ (межбюджетные субсидии)</t>
  </si>
  <si>
    <t xml:space="preserve">  Субсидии бюджетам мун. районов на поддержку отрасли культуры</t>
  </si>
  <si>
    <t xml:space="preserve">  Субсидии бюджетам мун. районов на реализацию мероприятий по модернизации школьных систем образования</t>
  </si>
  <si>
    <t xml:space="preserve">  Субвенции бюджетам бюджетной системы РФ</t>
  </si>
  <si>
    <t xml:space="preserve">  Субвенции местным бюджетам на выполнение передаваемых полномочий субъектов РФ</t>
  </si>
  <si>
    <t xml:space="preserve">  Межбюджетные трансферты, передаваемые бюджетам мун. районов на ежемес. ден. вознагражд. за классное рук-во пед.раб. гос. и мун. общеобраз. организ.</t>
  </si>
  <si>
    <t xml:space="preserve">  Субвенции бюджетам мун. районов на гос. регистрацию актов гражданского состояния</t>
  </si>
  <si>
    <t xml:space="preserve">  Субвенции бюджетам мун.районов на организ. бесплатного горячего питания обуч., получающих начальное общее образ. в гос. и мун. образов. организ.</t>
  </si>
  <si>
    <t xml:space="preserve">  Субвенции бюджетам мун.районов на осущ. полномочий по сост. (измен.) списков кандидатов в присяжные заседатели фед. судов общей юрисдикции в РФ</t>
  </si>
  <si>
    <t xml:space="preserve">  Субвенции бюджетам мун.районов на предост. жилых помещ. детям-сиротам и детям, оставшимся без попеч. родителей, лицам из их числа по дог. найма спец. жилых помещ.</t>
  </si>
  <si>
    <t xml:space="preserve">  Субвенции бюджетам мун. районов на компенс. части платы, взим. с родителей (законных представ.) за присмотр и уход за детьми, посещ. образ.организ., реализ. образ.программы дошк. образ.</t>
  </si>
  <si>
    <t xml:space="preserve">  Субсидии бюджетам мун. районов на создание в общеобраз. организ., распол. в сельской местности и малых городах, условий для занятий физ. культ. и спортом</t>
  </si>
  <si>
    <t xml:space="preserve">  Субсидии бюджетам мун. районов на обеспеч. развития и укрепл. мат.-технич. базы домов культуры в нас. пунктах с числом жителей до 50 тыс.чел.</t>
  </si>
  <si>
    <t xml:space="preserve">  Субсидии бюджетам мун. районов на реализ. мероприятий по обеспеч. жильем молодых семей</t>
  </si>
  <si>
    <t xml:space="preserve">  Дотации бюджетам на поддержку мер по обеспеч. сбалансированности бюджетов</t>
  </si>
  <si>
    <t xml:space="preserve">  НАЛОГИ НА ТОВАРЫ (РАБОТЫ, УСЛУГИ), РЕАЛИЗУЕМЫЕ НА ТЕРРИТОРИИ РФ</t>
  </si>
  <si>
    <t>Доходы бюджета - всего, в том числе:</t>
  </si>
  <si>
    <t xml:space="preserve">  БЕЗВОЗМЕЗДНЫЕ ПОСТУПЛЕНИЯ</t>
  </si>
  <si>
    <t>Согласно закону Приморского края от 26.12.2022 № 279-КЗ "О внесении изменений в закон Приморского края "О краевом бюджете на 2022 год и плановый период 2023 и 2024 годов" исполнено, но не утверждено в доходной части районного бюджета снижение размера субсидии бюджету Черниговского района на реализацию мероприятий по модернизации школьных систем образования в сумме 5 865,01 т.руб.</t>
  </si>
  <si>
    <t>Увеличение показателей согласно Закона Приморского края от 21.12.2021 № 31-КЗ "О краевом бюджете на 2022 год и плановый период 2023 и 2024 годов" (с изменениями и дополнениями)</t>
  </si>
  <si>
    <t>Снижение обусловлено уточнением показателей Закона Приморского края от 21.12.2021 № 31-КЗ "О краевом бюджете на 2022 год и плановый период 2023 и 2024 годов" (с изменениями и дополнениями)</t>
  </si>
  <si>
    <t>Уменьшение в течении 2022 года обусловлено уточнением показателей Закона Приморского края от 21.12.2021 № 31-КЗ "О краевом бюджете на 2022 год и плановый период 2023 и 2024 годов" (с изменениями и дополнениями)</t>
  </si>
  <si>
    <t xml:space="preserve">В виду отсутствия потребности не использованы средства краевого бюджета в сумме 7,58 т. руб. </t>
  </si>
  <si>
    <t>Налог, взимаемый в связи с примен.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</si>
  <si>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</si>
  <si>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</si>
  <si>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</si>
  <si>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</si>
  <si>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>ДОХОДЫ ОТ ИСПОЛЬЗОВАНИЯ ИМУЩЕСТВА, НАХОДЯЩЕГОСЯ В ГОС. И МУН. СОБСТВЕННОСТИ</t>
  </si>
  <si>
    <t>ПЛАТЕЖИ ПРИ ПОЛЬЗОВАНИИ ПРИРОДНЫМИ РЕСУРСАМИ</t>
  </si>
  <si>
    <t xml:space="preserve">ДОХОДЫ ОТ ОКАЗАНИЯ ПЛАТНЫХ УСЛУГ И КОМПЕНСАЦИИ ЗАТРАТ ГОСУДАРСТВА 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</si>
  <si>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</si>
  <si>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</si>
  <si>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</si>
  <si>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Невыясненные поступления, зачисляемые в бюджеты мун. районов</t>
  </si>
  <si>
    <t xml:space="preserve">Превышение фактического объема поступлений по налогу на доходы физических лиц, в сравнении с первоначально утвержденными плановыми назначениями, связано с увеличением контингента, в том числе увеличение поступлений от МО РФ, а также выплатами премиального характера по итогам года работникам учреждений района </t>
  </si>
  <si>
    <t>Превышение фактического объема поступлений над первоначально утвержденным планом связано с увеличением сумм исчисленного налога вследствии роста налогоплательщиков, применяющих данный режим</t>
  </si>
  <si>
    <t xml:space="preserve">Поступления по данному виду налоговых поступлений осуществляет администратор дохода </t>
  </si>
  <si>
    <t>Фактический объем поступлений по УСНО превышает первоначально утвержденные плановые назначения в связи с увеличением численности налогоплательщиков, применяющих данный режим налогообложения, внесением авансовых платежей</t>
  </si>
  <si>
    <t>Превышение фактического объема поступлений над плановым связано с увеличением численности налогоплательщиков, применяющих данный режим налогообложения</t>
  </si>
  <si>
    <t>Превышение фактических поступлений по доходам от использования имущества над плановыми связано с проводимой работой с должниками, в том числе за найм жилья, погашением дебиторской задолженности арендаторами земельных участков.</t>
  </si>
  <si>
    <t xml:space="preserve">Превышение фактического поступления над первоначально утвержденным планом связано с поступлением компенсации затрат плошлых лет </t>
  </si>
  <si>
    <t>Превышение фактического объема поступлений от реализации муниципального имущества над первоначально утвержденным планом обусловлено досрочным закрытием сделки купли-продажи муниципального имущества</t>
  </si>
  <si>
    <t xml:space="preserve">Поступления от штрафов, санкций, возмещения ущерба осуществляются по данным администратора дохода </t>
  </si>
  <si>
    <t>Фактический объем налоговых и неналоговых доходов превышает объем первоначально утвержденных назначений в связи с ростом плательщиков налогов и работой с дебиторской задолженностью</t>
  </si>
  <si>
    <t>НАЛОГИ НА СОВОКУПНЫЙ ДОХОД</t>
  </si>
  <si>
    <t xml:space="preserve">В январе 2022 года возвращены в бюджет ПК остатки средств безвозм. поступлений прошлых лет: 
- дотации на поддержку мер по обеспеч. сбалансир. бюджета района на реализ. мероприятий, связанных с обеспечением санитарно-эпидем. безопасности при подготовке к проведению общероссийского голосования по вопросу одобрения изменений в Конституцию РФ - 11,40 тыс. руб.; 
- субвенции по обеспечению мер соц. поддержки пед. работникам мун. образовательных организаций - 226,30 тыс. руб. </t>
  </si>
  <si>
    <t xml:space="preserve">В сентябре 2022 года по результатам акта камеральной проверки внутреннего фин. контроля Администрации ЧР № 135-ра от 23.05.2022 удержано 18,05 тыс. руб. из заработной платы сотрудников МБОУСОШ № 8 и, соответственно, возвращено в доход районного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</si>
</sst>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00"/>
    <numFmt numFmtId="167" formatCode="0.0"/>
  </numFmts>
  <fonts count="2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i/>
      <sz val="8"/>
      <color rgb="FF000000"/>
      <name val="Arial Cyr"/>
      <charset val="204"/>
    </font>
    <font>
      <sz val="8"/>
      <color rgb="FF000000"/>
      <name val="Arial Cyr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EB9C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31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17" fillId="4" borderId="0" applyNumberFormat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49" fontId="14" fillId="0" borderId="1" xfId="27" applyNumberFormat="1" applyFont="1" applyBorder="1" applyAlignment="1" applyProtection="1">
      <alignment horizontal="right"/>
    </xf>
    <xf numFmtId="0" fontId="15" fillId="0" borderId="0" xfId="0" applyFont="1" applyAlignment="1">
      <alignment horizontal="center"/>
    </xf>
    <xf numFmtId="0" fontId="3" fillId="0" borderId="1" xfId="10" applyNumberFormat="1" applyBorder="1" applyProtection="1"/>
    <xf numFmtId="0" fontId="4" fillId="0" borderId="1" xfId="13" applyNumberFormat="1" applyBorder="1" applyProtection="1">
      <alignment horizontal="right"/>
    </xf>
    <xf numFmtId="0" fontId="3" fillId="0" borderId="1" xfId="24" applyNumberFormat="1" applyBorder="1" applyProtection="1">
      <alignment horizontal="left"/>
    </xf>
    <xf numFmtId="49" fontId="3" fillId="0" borderId="1" xfId="25" applyNumberFormat="1" applyBorder="1" applyProtection="1"/>
    <xf numFmtId="49" fontId="3" fillId="0" borderId="1" xfId="26" applyNumberFormat="1" applyBorder="1" applyProtection="1"/>
    <xf numFmtId="0" fontId="3" fillId="0" borderId="36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20" xfId="35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49" fontId="13" fillId="0" borderId="40" xfId="38" applyNumberFormat="1" applyFont="1" applyBorder="1" applyProtection="1">
      <alignment horizontal="center"/>
    </xf>
    <xf numFmtId="4" fontId="13" fillId="0" borderId="37" xfId="39" applyNumberFormat="1" applyFont="1" applyBorder="1" applyProtection="1">
      <alignment horizontal="right" shrinkToFit="1"/>
    </xf>
    <xf numFmtId="4" fontId="13" fillId="0" borderId="41" xfId="39" applyNumberFormat="1" applyFont="1" applyBorder="1" applyProtection="1">
      <alignment horizontal="right" shrinkToFit="1"/>
    </xf>
    <xf numFmtId="49" fontId="3" fillId="0" borderId="42" xfId="46" applyNumberFormat="1" applyBorder="1" applyProtection="1">
      <alignment horizontal="center"/>
    </xf>
    <xf numFmtId="4" fontId="3" fillId="0" borderId="23" xfId="47" applyNumberFormat="1" applyBorder="1" applyProtection="1">
      <alignment horizontal="right" shrinkToFit="1"/>
    </xf>
    <xf numFmtId="4" fontId="3" fillId="0" borderId="43" xfId="47" applyNumberFormat="1" applyBorder="1" applyProtection="1">
      <alignment horizontal="right" shrinkToFit="1"/>
    </xf>
    <xf numFmtId="49" fontId="3" fillId="0" borderId="44" xfId="46" applyNumberFormat="1" applyBorder="1" applyProtection="1">
      <alignment horizontal="center"/>
    </xf>
    <xf numFmtId="4" fontId="3" fillId="0" borderId="45" xfId="47" applyNumberFormat="1" applyBorder="1" applyProtection="1">
      <alignment horizontal="right" shrinkToFit="1"/>
    </xf>
    <xf numFmtId="4" fontId="3" fillId="0" borderId="46" xfId="47" applyNumberFormat="1" applyBorder="1" applyProtection="1">
      <alignment horizontal="right" shrinkToFit="1"/>
    </xf>
    <xf numFmtId="0" fontId="3" fillId="0" borderId="20" xfId="33" applyNumberFormat="1" applyBorder="1" applyProtection="1">
      <alignment horizontal="center" vertical="center"/>
    </xf>
    <xf numFmtId="0" fontId="13" fillId="0" borderId="39" xfId="36" applyNumberFormat="1" applyFont="1" applyBorder="1" applyProtection="1">
      <alignment horizontal="left" wrapText="1"/>
    </xf>
    <xf numFmtId="49" fontId="3" fillId="0" borderId="42" xfId="46" applyNumberFormat="1" applyFill="1" applyBorder="1" applyProtection="1">
      <alignment horizontal="center"/>
    </xf>
    <xf numFmtId="4" fontId="3" fillId="0" borderId="23" xfId="47" applyNumberFormat="1" applyFill="1" applyBorder="1" applyProtection="1">
      <alignment horizontal="right" shrinkToFit="1"/>
    </xf>
    <xf numFmtId="0" fontId="0" fillId="0" borderId="0" xfId="0" applyFill="1" applyProtection="1">
      <protection locked="0"/>
    </xf>
    <xf numFmtId="0" fontId="17" fillId="0" borderId="1" xfId="130" applyFill="1" applyBorder="1"/>
    <xf numFmtId="4" fontId="18" fillId="0" borderId="47" xfId="39" applyNumberFormat="1" applyFont="1" applyBorder="1" applyProtection="1">
      <alignment horizontal="right" shrinkToFit="1"/>
    </xf>
    <xf numFmtId="4" fontId="19" fillId="0" borderId="39" xfId="47" applyNumberFormat="1" applyFont="1" applyFill="1" applyBorder="1" applyProtection="1">
      <alignment horizontal="right" shrinkToFit="1"/>
    </xf>
    <xf numFmtId="49" fontId="3" fillId="0" borderId="39" xfId="35" applyBorder="1" applyAlignment="1">
      <alignment horizontal="left" vertical="center" wrapText="1"/>
    </xf>
    <xf numFmtId="49" fontId="20" fillId="0" borderId="42" xfId="46" applyNumberFormat="1" applyFont="1" applyBorder="1" applyProtection="1">
      <alignment horizontal="center"/>
    </xf>
    <xf numFmtId="4" fontId="20" fillId="0" borderId="23" xfId="47" applyNumberFormat="1" applyFont="1" applyBorder="1" applyProtection="1">
      <alignment horizontal="right" shrinkToFit="1"/>
    </xf>
    <xf numFmtId="4" fontId="20" fillId="0" borderId="43" xfId="47" applyNumberFormat="1" applyFont="1" applyBorder="1" applyProtection="1">
      <alignment horizontal="right" shrinkToFit="1"/>
    </xf>
    <xf numFmtId="166" fontId="13" fillId="0" borderId="37" xfId="39" applyNumberFormat="1" applyFont="1" applyBorder="1" applyProtection="1">
      <alignment horizontal="right" shrinkToFit="1"/>
    </xf>
    <xf numFmtId="166" fontId="20" fillId="0" borderId="23" xfId="47" applyNumberFormat="1" applyFont="1" applyBorder="1" applyProtection="1">
      <alignment horizontal="right" shrinkToFit="1"/>
    </xf>
    <xf numFmtId="166" fontId="3" fillId="0" borderId="23" xfId="47" applyNumberFormat="1" applyFill="1" applyBorder="1" applyProtection="1">
      <alignment horizontal="right" shrinkToFit="1"/>
    </xf>
    <xf numFmtId="166" fontId="3" fillId="0" borderId="23" xfId="47" applyNumberFormat="1" applyBorder="1" applyProtection="1">
      <alignment horizontal="right" shrinkToFit="1"/>
    </xf>
    <xf numFmtId="166" fontId="21" fillId="0" borderId="23" xfId="47" applyNumberFormat="1" applyFont="1" applyBorder="1" applyProtection="1">
      <alignment horizontal="right" shrinkToFit="1"/>
    </xf>
    <xf numFmtId="166" fontId="21" fillId="0" borderId="37" xfId="39" applyNumberFormat="1" applyFont="1" applyBorder="1" applyProtection="1">
      <alignment horizontal="right" shrinkToFit="1"/>
    </xf>
    <xf numFmtId="166" fontId="20" fillId="0" borderId="37" xfId="39" applyNumberFormat="1" applyFont="1" applyBorder="1" applyProtection="1">
      <alignment horizontal="right" shrinkToFit="1"/>
    </xf>
    <xf numFmtId="0" fontId="20" fillId="0" borderId="36" xfId="44" applyNumberFormat="1" applyFont="1" applyBorder="1" applyAlignment="1" applyProtection="1">
      <alignment wrapText="1"/>
    </xf>
    <xf numFmtId="0" fontId="3" fillId="0" borderId="36" xfId="44" applyNumberFormat="1" applyFill="1" applyBorder="1" applyAlignment="1" applyProtection="1">
      <alignment wrapText="1"/>
    </xf>
    <xf numFmtId="0" fontId="3" fillId="0" borderId="36" xfId="44" applyNumberFormat="1" applyBorder="1" applyAlignment="1" applyProtection="1">
      <alignment wrapText="1"/>
    </xf>
    <xf numFmtId="49" fontId="8" fillId="0" borderId="49" xfId="18" applyFont="1" applyBorder="1" applyAlignment="1">
      <alignment horizontal="left" vertical="center" wrapText="1"/>
    </xf>
    <xf numFmtId="4" fontId="8" fillId="0" borderId="39" xfId="47" applyNumberFormat="1" applyFont="1" applyBorder="1" applyProtection="1">
      <alignment horizontal="right" shrinkToFit="1"/>
    </xf>
    <xf numFmtId="4" fontId="8" fillId="0" borderId="39" xfId="47" applyNumberFormat="1" applyFont="1" applyFill="1" applyBorder="1" applyProtection="1">
      <alignment horizontal="right" shrinkToFit="1"/>
    </xf>
    <xf numFmtId="49" fontId="8" fillId="0" borderId="39" xfId="18" applyFont="1" applyFill="1" applyBorder="1" applyAlignment="1">
      <alignment horizontal="left" vertical="center" wrapText="1"/>
    </xf>
    <xf numFmtId="167" fontId="22" fillId="0" borderId="39" xfId="0" applyNumberFormat="1" applyFont="1" applyFill="1" applyBorder="1" applyAlignment="1">
      <alignment horizontal="justify" vertical="top" wrapText="1"/>
    </xf>
    <xf numFmtId="0" fontId="8" fillId="0" borderId="39" xfId="11" applyFont="1" applyFill="1" applyBorder="1" applyAlignment="1">
      <alignment horizontal="left" wrapText="1"/>
    </xf>
    <xf numFmtId="49" fontId="8" fillId="0" borderId="39" xfId="35" applyFont="1" applyBorder="1" applyAlignment="1">
      <alignment horizontal="left" vertical="center" wrapText="1"/>
    </xf>
    <xf numFmtId="4" fontId="8" fillId="0" borderId="48" xfId="47" applyNumberFormat="1" applyFont="1" applyBorder="1" applyProtection="1">
      <alignment horizontal="right" shrinkToFit="1"/>
    </xf>
    <xf numFmtId="49" fontId="8" fillId="0" borderId="39" xfId="35" applyFont="1" applyFill="1" applyBorder="1" applyAlignment="1">
      <alignment horizontal="left" vertical="center" wrapText="1"/>
    </xf>
    <xf numFmtId="4" fontId="8" fillId="0" borderId="49" xfId="47" applyNumberFormat="1" applyFont="1" applyBorder="1" applyProtection="1">
      <alignment horizontal="right" shrinkToFit="1"/>
    </xf>
    <xf numFmtId="4" fontId="8" fillId="0" borderId="43" xfId="47" applyNumberFormat="1" applyFont="1" applyBorder="1" applyProtection="1">
      <alignment horizontal="right" shrinkToFit="1"/>
    </xf>
    <xf numFmtId="4" fontId="8" fillId="0" borderId="43" xfId="47" applyNumberFormat="1" applyFont="1" applyFill="1" applyBorder="1" applyProtection="1">
      <alignment horizontal="right" shrinkToFit="1"/>
    </xf>
    <xf numFmtId="4" fontId="8" fillId="0" borderId="43" xfId="47" applyNumberFormat="1" applyFont="1" applyBorder="1" applyAlignment="1" applyProtection="1">
      <alignment horizontal="left" wrapText="1"/>
    </xf>
    <xf numFmtId="0" fontId="22" fillId="0" borderId="0" xfId="0" applyFont="1" applyProtection="1">
      <protection locked="0"/>
    </xf>
    <xf numFmtId="0" fontId="3" fillId="0" borderId="36" xfId="44" applyNumberFormat="1" applyFont="1" applyFill="1" applyBorder="1" applyAlignment="1" applyProtection="1">
      <alignment wrapText="1"/>
    </xf>
    <xf numFmtId="0" fontId="3" fillId="0" borderId="6" xfId="11" applyAlignment="1">
      <alignment horizontal="left" wrapText="1"/>
    </xf>
    <xf numFmtId="4" fontId="20" fillId="0" borderId="36" xfId="47" applyNumberFormat="1" applyFont="1" applyBorder="1" applyProtection="1">
      <alignment horizontal="right" shrinkToFit="1"/>
    </xf>
    <xf numFmtId="4" fontId="3" fillId="0" borderId="36" xfId="47" applyNumberFormat="1" applyBorder="1" applyProtection="1">
      <alignment horizontal="right" shrinkToFit="1"/>
    </xf>
    <xf numFmtId="0" fontId="11" fillId="0" borderId="13" xfId="29" applyNumberFormat="1" applyFont="1" applyProtection="1">
      <alignment horizontal="center" vertical="top" wrapText="1"/>
    </xf>
    <xf numFmtId="0" fontId="11" fillId="0" borderId="13" xfId="29" applyFont="1">
      <alignment horizontal="center" vertical="top" wrapText="1"/>
    </xf>
    <xf numFmtId="0" fontId="3" fillId="0" borderId="37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49" fontId="3" fillId="0" borderId="37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  <xf numFmtId="49" fontId="3" fillId="0" borderId="50" xfId="30" applyNumberFormat="1" applyBorder="1" applyProtection="1">
      <alignment horizontal="center" vertical="top" wrapText="1"/>
    </xf>
    <xf numFmtId="49" fontId="3" fillId="0" borderId="35" xfId="30" applyNumberFormat="1" applyBorder="1" applyProtection="1">
      <alignment horizontal="center" vertical="top" wrapText="1"/>
    </xf>
    <xf numFmtId="49" fontId="3" fillId="0" borderId="23" xfId="30" applyNumberFormat="1" applyBorder="1" applyProtection="1">
      <alignment horizontal="center" vertical="top" wrapText="1"/>
    </xf>
    <xf numFmtId="0" fontId="8" fillId="0" borderId="13" xfId="29" applyNumberFormat="1" applyFont="1" applyProtection="1">
      <alignment horizontal="center" vertical="top" wrapText="1"/>
    </xf>
    <xf numFmtId="0" fontId="8" fillId="0" borderId="13" xfId="29" applyFont="1">
      <alignment horizontal="center" vertical="top" wrapText="1"/>
    </xf>
    <xf numFmtId="49" fontId="8" fillId="0" borderId="38" xfId="30" applyNumberFormat="1" applyFont="1" applyBorder="1" applyProtection="1">
      <alignment horizontal="center" vertical="top" wrapText="1"/>
    </xf>
    <xf numFmtId="49" fontId="8" fillId="0" borderId="34" xfId="30" applyFont="1" applyBorder="1">
      <alignment horizontal="center" vertical="top" wrapText="1"/>
    </xf>
    <xf numFmtId="49" fontId="3" fillId="0" borderId="50" xfId="30" applyNumberFormat="1" applyBorder="1" applyAlignment="1" applyProtection="1">
      <alignment horizontal="center" vertical="top" wrapText="1"/>
    </xf>
    <xf numFmtId="49" fontId="3" fillId="0" borderId="35" xfId="30" applyNumberFormat="1" applyBorder="1" applyAlignment="1" applyProtection="1">
      <alignment horizontal="center" vertical="top" wrapText="1"/>
    </xf>
    <xf numFmtId="49" fontId="3" fillId="0" borderId="23" xfId="30" applyNumberFormat="1" applyBorder="1" applyAlignment="1" applyProtection="1">
      <alignment horizontal="center" vertical="top" wrapText="1"/>
    </xf>
    <xf numFmtId="49" fontId="8" fillId="0" borderId="50" xfId="30" applyNumberFormat="1" applyFont="1" applyBorder="1" applyAlignment="1" applyProtection="1">
      <alignment horizontal="center" vertical="top" wrapText="1"/>
    </xf>
    <xf numFmtId="49" fontId="8" fillId="0" borderId="35" xfId="30" applyNumberFormat="1" applyFont="1" applyBorder="1" applyAlignment="1" applyProtection="1">
      <alignment horizontal="center" vertical="top" wrapText="1"/>
    </xf>
    <xf numFmtId="49" fontId="8" fillId="0" borderId="23" xfId="30" applyNumberFormat="1" applyFont="1" applyBorder="1" applyAlignment="1" applyProtection="1">
      <alignment horizontal="center" vertical="top" wrapText="1"/>
    </xf>
    <xf numFmtId="0" fontId="16" fillId="0" borderId="1" xfId="16" applyNumberFormat="1" applyFont="1" applyAlignment="1" applyProtection="1">
      <alignment horizontal="center"/>
    </xf>
    <xf numFmtId="0" fontId="0" fillId="0" borderId="0" xfId="0" applyAlignment="1">
      <alignment horizontal="center"/>
    </xf>
    <xf numFmtId="0" fontId="16" fillId="0" borderId="1" xfId="16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4" fontId="8" fillId="0" borderId="43" xfId="47" applyNumberFormat="1" applyFont="1" applyBorder="1" applyAlignment="1" applyProtection="1">
      <alignment horizontal="left" wrapText="1" shrinkToFit="1"/>
    </xf>
  </cellXfs>
  <cellStyles count="131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Нейтральный" xfId="130" builtin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4"/>
  <sheetViews>
    <sheetView tabSelected="1" zoomScale="80" zoomScaleNormal="80" zoomScaleSheetLayoutView="100" workbookViewId="0">
      <selection activeCell="X169" sqref="X169"/>
    </sheetView>
  </sheetViews>
  <sheetFormatPr defaultColWidth="8.88671875" defaultRowHeight="14.4" x14ac:dyDescent="0.3"/>
  <cols>
    <col min="1" max="1" width="18.6640625" style="1" customWidth="1"/>
    <col min="2" max="2" width="21.33203125" style="1" customWidth="1"/>
    <col min="3" max="3" width="13.5546875" style="1" hidden="1" customWidth="1"/>
    <col min="4" max="4" width="11.44140625" style="1" customWidth="1"/>
    <col min="5" max="5" width="11.33203125" style="1" customWidth="1"/>
    <col min="6" max="6" width="11" style="1" customWidth="1"/>
    <col min="7" max="7" width="12" style="1" customWidth="1"/>
    <col min="8" max="8" width="11" style="1" customWidth="1"/>
    <col min="9" max="9" width="12" style="1" customWidth="1"/>
    <col min="10" max="10" width="10.6640625" style="1" customWidth="1"/>
    <col min="11" max="11" width="12.33203125" style="1" customWidth="1"/>
    <col min="12" max="12" width="10.88671875" style="1" customWidth="1"/>
    <col min="13" max="13" width="12" style="1" customWidth="1"/>
    <col min="14" max="14" width="10.88671875" style="1" customWidth="1"/>
    <col min="15" max="15" width="11.5546875" style="1" customWidth="1"/>
    <col min="16" max="16" width="11.109375" style="1" customWidth="1"/>
    <col min="17" max="17" width="12.109375" style="1" customWidth="1"/>
    <col min="18" max="18" width="11.109375" style="1" customWidth="1"/>
    <col min="19" max="19" width="12" style="1" customWidth="1"/>
    <col min="20" max="20" width="12.6640625" style="1" hidden="1" customWidth="1"/>
    <col min="21" max="21" width="11.109375" style="1" customWidth="1"/>
    <col min="22" max="22" width="11.5546875" style="1" customWidth="1"/>
    <col min="23" max="23" width="10.109375" style="1" customWidth="1"/>
    <col min="24" max="24" width="30.88671875" style="1" customWidth="1"/>
    <col min="25" max="16384" width="8.88671875" style="1"/>
  </cols>
  <sheetData>
    <row r="1" spans="1:24" ht="16.2" customHeight="1" x14ac:dyDescent="0.3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4"/>
    </row>
    <row r="2" spans="1:24" ht="31.95" customHeight="1" x14ac:dyDescent="0.3">
      <c r="A2" s="84" t="s">
        <v>328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4"/>
    </row>
    <row r="3" spans="1:24" ht="14.1" customHeight="1" x14ac:dyDescent="0.3">
      <c r="A3" s="5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3" t="s">
        <v>293</v>
      </c>
      <c r="X3" s="6"/>
    </row>
    <row r="4" spans="1:24" ht="12.9" customHeight="1" x14ac:dyDescent="0.3">
      <c r="A4" s="65" t="s">
        <v>0</v>
      </c>
      <c r="B4" s="65" t="s">
        <v>1</v>
      </c>
      <c r="C4" s="67" t="s">
        <v>2</v>
      </c>
      <c r="D4" s="76" t="s">
        <v>300</v>
      </c>
      <c r="E4" s="76" t="s">
        <v>312</v>
      </c>
      <c r="F4" s="76" t="s">
        <v>313</v>
      </c>
      <c r="G4" s="76" t="s">
        <v>314</v>
      </c>
      <c r="H4" s="76" t="s">
        <v>315</v>
      </c>
      <c r="I4" s="76" t="s">
        <v>316</v>
      </c>
      <c r="J4" s="76" t="s">
        <v>315</v>
      </c>
      <c r="K4" s="76" t="s">
        <v>317</v>
      </c>
      <c r="L4" s="76" t="s">
        <v>315</v>
      </c>
      <c r="M4" s="76" t="s">
        <v>318</v>
      </c>
      <c r="N4" s="76" t="s">
        <v>315</v>
      </c>
      <c r="O4" s="76" t="s">
        <v>319</v>
      </c>
      <c r="P4" s="76" t="s">
        <v>315</v>
      </c>
      <c r="Q4" s="76" t="s">
        <v>320</v>
      </c>
      <c r="R4" s="76" t="s">
        <v>315</v>
      </c>
      <c r="S4" s="69" t="s">
        <v>321</v>
      </c>
      <c r="T4" s="69" t="s">
        <v>3</v>
      </c>
      <c r="U4" s="79" t="s">
        <v>315</v>
      </c>
      <c r="V4" s="74" t="s">
        <v>299</v>
      </c>
      <c r="W4" s="72" t="s">
        <v>322</v>
      </c>
      <c r="X4" s="63" t="s">
        <v>323</v>
      </c>
    </row>
    <row r="5" spans="1:24" ht="12" customHeight="1" x14ac:dyDescent="0.3">
      <c r="A5" s="66"/>
      <c r="B5" s="66"/>
      <c r="C5" s="68"/>
      <c r="D5" s="86"/>
      <c r="E5" s="77" t="s">
        <v>312</v>
      </c>
      <c r="F5" s="77" t="s">
        <v>313</v>
      </c>
      <c r="G5" s="77" t="s">
        <v>314</v>
      </c>
      <c r="H5" s="77" t="s">
        <v>315</v>
      </c>
      <c r="I5" s="77" t="s">
        <v>316</v>
      </c>
      <c r="J5" s="77" t="s">
        <v>315</v>
      </c>
      <c r="K5" s="77" t="s">
        <v>317</v>
      </c>
      <c r="L5" s="77" t="s">
        <v>315</v>
      </c>
      <c r="M5" s="77" t="s">
        <v>318</v>
      </c>
      <c r="N5" s="77" t="s">
        <v>315</v>
      </c>
      <c r="O5" s="77" t="s">
        <v>319</v>
      </c>
      <c r="P5" s="77" t="s">
        <v>315</v>
      </c>
      <c r="Q5" s="77" t="s">
        <v>320</v>
      </c>
      <c r="R5" s="77" t="s">
        <v>315</v>
      </c>
      <c r="S5" s="70"/>
      <c r="T5" s="70"/>
      <c r="U5" s="80"/>
      <c r="V5" s="75"/>
      <c r="W5" s="73"/>
      <c r="X5" s="64"/>
    </row>
    <row r="6" spans="1:24" ht="96" customHeight="1" x14ac:dyDescent="0.3">
      <c r="A6" s="66"/>
      <c r="B6" s="66"/>
      <c r="C6" s="68"/>
      <c r="D6" s="87"/>
      <c r="E6" s="78" t="s">
        <v>312</v>
      </c>
      <c r="F6" s="78" t="s">
        <v>313</v>
      </c>
      <c r="G6" s="78" t="s">
        <v>314</v>
      </c>
      <c r="H6" s="78" t="s">
        <v>315</v>
      </c>
      <c r="I6" s="78" t="s">
        <v>316</v>
      </c>
      <c r="J6" s="78" t="s">
        <v>315</v>
      </c>
      <c r="K6" s="78" t="s">
        <v>317</v>
      </c>
      <c r="L6" s="78" t="s">
        <v>315</v>
      </c>
      <c r="M6" s="78" t="s">
        <v>318</v>
      </c>
      <c r="N6" s="78" t="s">
        <v>315</v>
      </c>
      <c r="O6" s="78" t="s">
        <v>319</v>
      </c>
      <c r="P6" s="78" t="s">
        <v>315</v>
      </c>
      <c r="Q6" s="78" t="s">
        <v>320</v>
      </c>
      <c r="R6" s="78" t="s">
        <v>315</v>
      </c>
      <c r="S6" s="71"/>
      <c r="T6" s="71"/>
      <c r="U6" s="81"/>
      <c r="V6" s="75"/>
      <c r="W6" s="73"/>
      <c r="X6" s="64"/>
    </row>
    <row r="7" spans="1:24" ht="14.25" customHeight="1" x14ac:dyDescent="0.3">
      <c r="A7" s="23">
        <v>1</v>
      </c>
      <c r="B7" s="11">
        <v>2</v>
      </c>
      <c r="C7" s="12"/>
      <c r="D7" s="12" t="s">
        <v>294</v>
      </c>
      <c r="E7" s="12" t="s">
        <v>4</v>
      </c>
      <c r="F7" s="12" t="s">
        <v>5</v>
      </c>
      <c r="G7" s="12" t="s">
        <v>295</v>
      </c>
      <c r="H7" s="12" t="s">
        <v>296</v>
      </c>
      <c r="I7" s="12" t="s">
        <v>301</v>
      </c>
      <c r="J7" s="12" t="s">
        <v>302</v>
      </c>
      <c r="K7" s="12" t="s">
        <v>303</v>
      </c>
      <c r="L7" s="12" t="s">
        <v>304</v>
      </c>
      <c r="M7" s="12" t="s">
        <v>305</v>
      </c>
      <c r="N7" s="12" t="s">
        <v>306</v>
      </c>
      <c r="O7" s="12" t="s">
        <v>307</v>
      </c>
      <c r="P7" s="12" t="s">
        <v>308</v>
      </c>
      <c r="Q7" s="12" t="s">
        <v>309</v>
      </c>
      <c r="R7" s="12" t="s">
        <v>310</v>
      </c>
      <c r="S7" s="12" t="s">
        <v>311</v>
      </c>
      <c r="T7" s="12"/>
      <c r="U7" s="12" t="s">
        <v>324</v>
      </c>
      <c r="V7" s="12" t="s">
        <v>325</v>
      </c>
      <c r="W7" s="13" t="s">
        <v>326</v>
      </c>
      <c r="X7" s="13" t="s">
        <v>327</v>
      </c>
    </row>
    <row r="8" spans="1:24" ht="27" customHeight="1" x14ac:dyDescent="0.3">
      <c r="A8" s="24" t="s">
        <v>349</v>
      </c>
      <c r="B8" s="14" t="s">
        <v>6</v>
      </c>
      <c r="C8" s="15">
        <v>1362361932.79</v>
      </c>
      <c r="D8" s="35">
        <v>1194115.2860000001</v>
      </c>
      <c r="E8" s="35">
        <v>1229276.493</v>
      </c>
      <c r="F8" s="35">
        <f>E8-D8</f>
        <v>35161.206999999937</v>
      </c>
      <c r="G8" s="35">
        <v>1255924.8929999999</v>
      </c>
      <c r="H8" s="35">
        <f>G8-E8</f>
        <v>26648.399999999907</v>
      </c>
      <c r="I8" s="35">
        <v>1251776.6229999999</v>
      </c>
      <c r="J8" s="35">
        <f>I8-G8</f>
        <v>-4148.2700000000186</v>
      </c>
      <c r="K8" s="35">
        <v>1276555.3659999999</v>
      </c>
      <c r="L8" s="35">
        <f>K8-I8</f>
        <v>24778.743000000017</v>
      </c>
      <c r="M8" s="35">
        <v>1282340.3659999999</v>
      </c>
      <c r="N8" s="35">
        <f>M8-K8</f>
        <v>5785</v>
      </c>
      <c r="O8" s="35">
        <v>1308985.04</v>
      </c>
      <c r="P8" s="35">
        <f>O8-M8</f>
        <v>26644.674000000115</v>
      </c>
      <c r="Q8" s="35">
        <v>1325863.0959999999</v>
      </c>
      <c r="R8" s="35">
        <f>Q8-O8</f>
        <v>16878.055999999866</v>
      </c>
      <c r="S8" s="35">
        <f>C8/1000</f>
        <v>1362361.93279</v>
      </c>
      <c r="T8" s="35">
        <v>1394629774.22</v>
      </c>
      <c r="U8" s="35">
        <f>S8-Q8</f>
        <v>36498.836790000089</v>
      </c>
      <c r="V8" s="35">
        <f>T8/1000</f>
        <v>1394629.77422</v>
      </c>
      <c r="W8" s="16">
        <f>(V8/D8*100)-100</f>
        <v>16.791886894914086</v>
      </c>
      <c r="X8" s="29"/>
    </row>
    <row r="9" spans="1:24" ht="78" customHeight="1" x14ac:dyDescent="0.3">
      <c r="A9" s="42" t="s">
        <v>285</v>
      </c>
      <c r="B9" s="32" t="s">
        <v>7</v>
      </c>
      <c r="C9" s="33">
        <v>515949000</v>
      </c>
      <c r="D9" s="36">
        <v>460491</v>
      </c>
      <c r="E9" s="36">
        <v>460491</v>
      </c>
      <c r="F9" s="36">
        <f>E9-D9</f>
        <v>0</v>
      </c>
      <c r="G9" s="36">
        <v>470629</v>
      </c>
      <c r="H9" s="41">
        <f t="shared" ref="H9:H72" si="0">G9-E9</f>
        <v>10138</v>
      </c>
      <c r="I9" s="36">
        <f>G9</f>
        <v>470629</v>
      </c>
      <c r="J9" s="41">
        <f t="shared" ref="J9:J72" si="1">I9-G9</f>
        <v>0</v>
      </c>
      <c r="K9" s="36">
        <f>I9</f>
        <v>470629</v>
      </c>
      <c r="L9" s="41">
        <f t="shared" ref="L9:L72" si="2">K9-I9</f>
        <v>0</v>
      </c>
      <c r="M9" s="36">
        <v>477029</v>
      </c>
      <c r="N9" s="41">
        <f t="shared" ref="N9:N72" si="3">M9-K9</f>
        <v>6400</v>
      </c>
      <c r="O9" s="36">
        <f>M9</f>
        <v>477029</v>
      </c>
      <c r="P9" s="41">
        <f t="shared" ref="P9:P72" si="4">O9-M9</f>
        <v>0</v>
      </c>
      <c r="Q9" s="36">
        <v>495949</v>
      </c>
      <c r="R9" s="41">
        <f t="shared" ref="R9:R72" si="5">Q9-O9</f>
        <v>18920</v>
      </c>
      <c r="S9" s="36">
        <f t="shared" ref="S9:S31" si="6">C9/1000</f>
        <v>515949</v>
      </c>
      <c r="T9" s="36">
        <v>562861384.88</v>
      </c>
      <c r="U9" s="41">
        <f t="shared" ref="U9:U72" si="7">S9-Q9</f>
        <v>20000</v>
      </c>
      <c r="V9" s="36">
        <f>T9/1000</f>
        <v>562861.38488000003</v>
      </c>
      <c r="W9" s="61">
        <f>(V9/D9*100)-100</f>
        <v>22.230702636967933</v>
      </c>
      <c r="X9" s="31" t="s">
        <v>377</v>
      </c>
    </row>
    <row r="10" spans="1:24" ht="27.6" customHeight="1" x14ac:dyDescent="0.3">
      <c r="A10" s="43" t="s">
        <v>8</v>
      </c>
      <c r="B10" s="25" t="s">
        <v>9</v>
      </c>
      <c r="C10" s="26">
        <v>432411000</v>
      </c>
      <c r="D10" s="37">
        <v>405350</v>
      </c>
      <c r="E10" s="37">
        <v>405350</v>
      </c>
      <c r="F10" s="36">
        <f t="shared" ref="F10:F73" si="8">E10-D10</f>
        <v>0</v>
      </c>
      <c r="G10" s="37">
        <v>405350</v>
      </c>
      <c r="H10" s="40">
        <f t="shared" si="0"/>
        <v>0</v>
      </c>
      <c r="I10" s="36">
        <f t="shared" ref="I10:I73" si="9">G10</f>
        <v>405350</v>
      </c>
      <c r="J10" s="40">
        <f t="shared" si="1"/>
        <v>0</v>
      </c>
      <c r="K10" s="36">
        <f t="shared" ref="K10:K73" si="10">I10</f>
        <v>405350</v>
      </c>
      <c r="L10" s="40">
        <f t="shared" si="2"/>
        <v>0</v>
      </c>
      <c r="M10" s="37">
        <v>405350</v>
      </c>
      <c r="N10" s="40">
        <f t="shared" si="3"/>
        <v>0</v>
      </c>
      <c r="O10" s="36">
        <f t="shared" ref="O10:O73" si="11">M10</f>
        <v>405350</v>
      </c>
      <c r="P10" s="40">
        <f t="shared" si="4"/>
        <v>0</v>
      </c>
      <c r="Q10" s="37">
        <v>421350</v>
      </c>
      <c r="R10" s="40">
        <f t="shared" si="5"/>
        <v>16000</v>
      </c>
      <c r="S10" s="37">
        <f t="shared" si="6"/>
        <v>432411</v>
      </c>
      <c r="T10" s="37">
        <v>471177236.70999998</v>
      </c>
      <c r="U10" s="40">
        <f t="shared" si="7"/>
        <v>11061</v>
      </c>
      <c r="V10" s="37">
        <f t="shared" ref="V10:V73" si="12">T10/1000</f>
        <v>471177.23670999997</v>
      </c>
      <c r="W10" s="62">
        <f t="shared" ref="W10:W73" si="13">(V10/D10*100)-100</f>
        <v>16.239604467743902</v>
      </c>
      <c r="X10" s="30"/>
    </row>
    <row r="11" spans="1:24" s="27" customFormat="1" ht="114" customHeight="1" x14ac:dyDescent="0.3">
      <c r="A11" s="59" t="s">
        <v>10</v>
      </c>
      <c r="B11" s="25" t="s">
        <v>11</v>
      </c>
      <c r="C11" s="26">
        <v>432411000</v>
      </c>
      <c r="D11" s="37">
        <v>405350</v>
      </c>
      <c r="E11" s="37">
        <v>405350</v>
      </c>
      <c r="F11" s="36">
        <f t="shared" si="8"/>
        <v>0</v>
      </c>
      <c r="G11" s="37">
        <v>405350</v>
      </c>
      <c r="H11" s="40">
        <f t="shared" si="0"/>
        <v>0</v>
      </c>
      <c r="I11" s="36">
        <f t="shared" si="9"/>
        <v>405350</v>
      </c>
      <c r="J11" s="40">
        <f t="shared" si="1"/>
        <v>0</v>
      </c>
      <c r="K11" s="36">
        <f t="shared" si="10"/>
        <v>405350</v>
      </c>
      <c r="L11" s="40">
        <f t="shared" si="2"/>
        <v>0</v>
      </c>
      <c r="M11" s="37">
        <v>405350</v>
      </c>
      <c r="N11" s="40">
        <f t="shared" si="3"/>
        <v>0</v>
      </c>
      <c r="O11" s="36">
        <f t="shared" si="11"/>
        <v>405350</v>
      </c>
      <c r="P11" s="40">
        <f t="shared" si="4"/>
        <v>0</v>
      </c>
      <c r="Q11" s="37">
        <v>421350</v>
      </c>
      <c r="R11" s="40">
        <f t="shared" si="5"/>
        <v>16000</v>
      </c>
      <c r="S11" s="37">
        <f t="shared" si="6"/>
        <v>432411</v>
      </c>
      <c r="T11" s="37">
        <v>471177236.70999998</v>
      </c>
      <c r="U11" s="40">
        <f t="shared" si="7"/>
        <v>11061</v>
      </c>
      <c r="V11" s="37">
        <f t="shared" si="12"/>
        <v>471177.23670999997</v>
      </c>
      <c r="W11" s="19">
        <f t="shared" si="13"/>
        <v>16.239604467743902</v>
      </c>
      <c r="X11" s="45" t="s">
        <v>368</v>
      </c>
    </row>
    <row r="12" spans="1:24" ht="33" hidden="1" customHeight="1" x14ac:dyDescent="0.3">
      <c r="A12" s="44" t="s">
        <v>12</v>
      </c>
      <c r="B12" s="17" t="s">
        <v>13</v>
      </c>
      <c r="C12" s="18">
        <v>428611000</v>
      </c>
      <c r="D12" s="38"/>
      <c r="E12" s="38"/>
      <c r="F12" s="36">
        <f t="shared" si="8"/>
        <v>0</v>
      </c>
      <c r="G12" s="38"/>
      <c r="H12" s="40">
        <f t="shared" si="0"/>
        <v>0</v>
      </c>
      <c r="I12" s="36">
        <f t="shared" si="9"/>
        <v>0</v>
      </c>
      <c r="J12" s="40">
        <f t="shared" si="1"/>
        <v>0</v>
      </c>
      <c r="K12" s="36">
        <f t="shared" si="10"/>
        <v>0</v>
      </c>
      <c r="L12" s="40">
        <f t="shared" si="2"/>
        <v>0</v>
      </c>
      <c r="M12" s="38"/>
      <c r="N12" s="40">
        <f t="shared" si="3"/>
        <v>0</v>
      </c>
      <c r="O12" s="36">
        <f t="shared" si="11"/>
        <v>0</v>
      </c>
      <c r="P12" s="40">
        <f t="shared" si="4"/>
        <v>0</v>
      </c>
      <c r="Q12" s="38"/>
      <c r="R12" s="40">
        <f t="shared" si="5"/>
        <v>0</v>
      </c>
      <c r="S12" s="38">
        <f t="shared" si="6"/>
        <v>428611</v>
      </c>
      <c r="T12" s="38">
        <v>466373204.44999999</v>
      </c>
      <c r="U12" s="40">
        <f t="shared" si="7"/>
        <v>428611</v>
      </c>
      <c r="V12" s="38">
        <f t="shared" si="12"/>
        <v>466373.20444999996</v>
      </c>
      <c r="W12" s="19" t="e">
        <f t="shared" si="13"/>
        <v>#DIV/0!</v>
      </c>
      <c r="X12" s="45"/>
    </row>
    <row r="13" spans="1:24" ht="79.2" hidden="1" customHeight="1" x14ac:dyDescent="0.3">
      <c r="A13" s="44" t="s">
        <v>15</v>
      </c>
      <c r="B13" s="17" t="s">
        <v>16</v>
      </c>
      <c r="C13" s="18">
        <v>1000000</v>
      </c>
      <c r="D13" s="38"/>
      <c r="E13" s="38"/>
      <c r="F13" s="36">
        <f t="shared" si="8"/>
        <v>0</v>
      </c>
      <c r="G13" s="38"/>
      <c r="H13" s="40">
        <f t="shared" si="0"/>
        <v>0</v>
      </c>
      <c r="I13" s="36">
        <f t="shared" si="9"/>
        <v>0</v>
      </c>
      <c r="J13" s="40">
        <f t="shared" si="1"/>
        <v>0</v>
      </c>
      <c r="K13" s="36">
        <f t="shared" si="10"/>
        <v>0</v>
      </c>
      <c r="L13" s="40">
        <f t="shared" si="2"/>
        <v>0</v>
      </c>
      <c r="M13" s="38"/>
      <c r="N13" s="40">
        <f t="shared" si="3"/>
        <v>0</v>
      </c>
      <c r="O13" s="36">
        <f t="shared" si="11"/>
        <v>0</v>
      </c>
      <c r="P13" s="40">
        <f t="shared" si="4"/>
        <v>0</v>
      </c>
      <c r="Q13" s="38"/>
      <c r="R13" s="40">
        <f t="shared" si="5"/>
        <v>0</v>
      </c>
      <c r="S13" s="38">
        <f t="shared" si="6"/>
        <v>1000</v>
      </c>
      <c r="T13" s="38">
        <v>1961714.5</v>
      </c>
      <c r="U13" s="40">
        <f t="shared" si="7"/>
        <v>1000</v>
      </c>
      <c r="V13" s="38">
        <f t="shared" si="12"/>
        <v>1961.7145</v>
      </c>
      <c r="W13" s="19" t="e">
        <f t="shared" si="13"/>
        <v>#DIV/0!</v>
      </c>
      <c r="X13" s="46"/>
    </row>
    <row r="14" spans="1:24" ht="93" hidden="1" customHeight="1" x14ac:dyDescent="0.3">
      <c r="A14" s="44" t="s">
        <v>17</v>
      </c>
      <c r="B14" s="17" t="s">
        <v>18</v>
      </c>
      <c r="C14" s="18">
        <v>2750000</v>
      </c>
      <c r="D14" s="38"/>
      <c r="E14" s="38"/>
      <c r="F14" s="36">
        <f t="shared" si="8"/>
        <v>0</v>
      </c>
      <c r="G14" s="38"/>
      <c r="H14" s="40">
        <f t="shared" si="0"/>
        <v>0</v>
      </c>
      <c r="I14" s="36">
        <f t="shared" si="9"/>
        <v>0</v>
      </c>
      <c r="J14" s="40">
        <f t="shared" si="1"/>
        <v>0</v>
      </c>
      <c r="K14" s="36">
        <f t="shared" si="10"/>
        <v>0</v>
      </c>
      <c r="L14" s="40">
        <f t="shared" si="2"/>
        <v>0</v>
      </c>
      <c r="M14" s="38"/>
      <c r="N14" s="40">
        <f t="shared" si="3"/>
        <v>0</v>
      </c>
      <c r="O14" s="36">
        <f t="shared" si="11"/>
        <v>0</v>
      </c>
      <c r="P14" s="40">
        <f t="shared" si="4"/>
        <v>0</v>
      </c>
      <c r="Q14" s="38"/>
      <c r="R14" s="40">
        <f t="shared" si="5"/>
        <v>0</v>
      </c>
      <c r="S14" s="38">
        <f t="shared" si="6"/>
        <v>2750</v>
      </c>
      <c r="T14" s="38">
        <v>2818617.4</v>
      </c>
      <c r="U14" s="40">
        <f t="shared" si="7"/>
        <v>2750</v>
      </c>
      <c r="V14" s="38">
        <f t="shared" si="12"/>
        <v>2818.6174000000001</v>
      </c>
      <c r="W14" s="19" t="e">
        <f t="shared" si="13"/>
        <v>#DIV/0!</v>
      </c>
      <c r="X14" s="46"/>
    </row>
    <row r="15" spans="1:24" ht="55.95" hidden="1" customHeight="1" x14ac:dyDescent="0.3">
      <c r="A15" s="44" t="s">
        <v>19</v>
      </c>
      <c r="B15" s="17" t="s">
        <v>20</v>
      </c>
      <c r="C15" s="18">
        <v>50000</v>
      </c>
      <c r="D15" s="38"/>
      <c r="E15" s="38"/>
      <c r="F15" s="36">
        <f t="shared" si="8"/>
        <v>0</v>
      </c>
      <c r="G15" s="38"/>
      <c r="H15" s="40">
        <f t="shared" si="0"/>
        <v>0</v>
      </c>
      <c r="I15" s="36">
        <f t="shared" si="9"/>
        <v>0</v>
      </c>
      <c r="J15" s="40">
        <f t="shared" si="1"/>
        <v>0</v>
      </c>
      <c r="K15" s="36">
        <f t="shared" si="10"/>
        <v>0</v>
      </c>
      <c r="L15" s="40">
        <f t="shared" si="2"/>
        <v>0</v>
      </c>
      <c r="M15" s="38"/>
      <c r="N15" s="40">
        <f t="shared" si="3"/>
        <v>0</v>
      </c>
      <c r="O15" s="36">
        <f t="shared" si="11"/>
        <v>0</v>
      </c>
      <c r="P15" s="40">
        <f t="shared" si="4"/>
        <v>0</v>
      </c>
      <c r="Q15" s="38"/>
      <c r="R15" s="40">
        <f t="shared" si="5"/>
        <v>0</v>
      </c>
      <c r="S15" s="38">
        <f t="shared" si="6"/>
        <v>50</v>
      </c>
      <c r="T15" s="38">
        <v>23700.36</v>
      </c>
      <c r="U15" s="40">
        <f t="shared" si="7"/>
        <v>50</v>
      </c>
      <c r="V15" s="38">
        <f t="shared" si="12"/>
        <v>23.70036</v>
      </c>
      <c r="W15" s="19" t="e">
        <f t="shared" si="13"/>
        <v>#DIV/0!</v>
      </c>
      <c r="X15" s="46"/>
    </row>
    <row r="16" spans="1:24" s="27" customFormat="1" ht="42" x14ac:dyDescent="0.3">
      <c r="A16" s="43" t="s">
        <v>348</v>
      </c>
      <c r="B16" s="25" t="s">
        <v>21</v>
      </c>
      <c r="C16" s="26">
        <v>15744000</v>
      </c>
      <c r="D16" s="37">
        <v>14744</v>
      </c>
      <c r="E16" s="37">
        <v>14744</v>
      </c>
      <c r="F16" s="36">
        <f t="shared" si="8"/>
        <v>0</v>
      </c>
      <c r="G16" s="37">
        <v>14744</v>
      </c>
      <c r="H16" s="40">
        <f t="shared" si="0"/>
        <v>0</v>
      </c>
      <c r="I16" s="36">
        <f t="shared" si="9"/>
        <v>14744</v>
      </c>
      <c r="J16" s="40">
        <f t="shared" si="1"/>
        <v>0</v>
      </c>
      <c r="K16" s="36">
        <f t="shared" si="10"/>
        <v>14744</v>
      </c>
      <c r="L16" s="40">
        <f t="shared" si="2"/>
        <v>0</v>
      </c>
      <c r="M16" s="37">
        <v>15044</v>
      </c>
      <c r="N16" s="40">
        <f t="shared" si="3"/>
        <v>300</v>
      </c>
      <c r="O16" s="36">
        <f t="shared" si="11"/>
        <v>15044</v>
      </c>
      <c r="P16" s="40">
        <f t="shared" si="4"/>
        <v>0</v>
      </c>
      <c r="Q16" s="37">
        <v>15744</v>
      </c>
      <c r="R16" s="40">
        <f t="shared" si="5"/>
        <v>700</v>
      </c>
      <c r="S16" s="37">
        <f t="shared" si="6"/>
        <v>15744</v>
      </c>
      <c r="T16" s="37">
        <v>17950497.579999998</v>
      </c>
      <c r="U16" s="40">
        <f t="shared" si="7"/>
        <v>0</v>
      </c>
      <c r="V16" s="37">
        <f t="shared" si="12"/>
        <v>17950.497579999999</v>
      </c>
      <c r="W16" s="19">
        <f t="shared" si="13"/>
        <v>21.747813212154085</v>
      </c>
      <c r="X16" s="47"/>
    </row>
    <row r="17" spans="1:27" s="27" customFormat="1" ht="42" x14ac:dyDescent="0.3">
      <c r="A17" s="43" t="s">
        <v>331</v>
      </c>
      <c r="B17" s="25" t="s">
        <v>22</v>
      </c>
      <c r="C17" s="26">
        <v>15744000</v>
      </c>
      <c r="D17" s="37">
        <v>14744</v>
      </c>
      <c r="E17" s="37">
        <v>14744</v>
      </c>
      <c r="F17" s="36">
        <f t="shared" si="8"/>
        <v>0</v>
      </c>
      <c r="G17" s="37">
        <v>14744</v>
      </c>
      <c r="H17" s="40">
        <f t="shared" si="0"/>
        <v>0</v>
      </c>
      <c r="I17" s="36">
        <f t="shared" si="9"/>
        <v>14744</v>
      </c>
      <c r="J17" s="40">
        <f t="shared" si="1"/>
        <v>0</v>
      </c>
      <c r="K17" s="36">
        <f t="shared" si="10"/>
        <v>14744</v>
      </c>
      <c r="L17" s="40">
        <f t="shared" si="2"/>
        <v>0</v>
      </c>
      <c r="M17" s="37">
        <v>15044</v>
      </c>
      <c r="N17" s="40">
        <f t="shared" si="3"/>
        <v>300</v>
      </c>
      <c r="O17" s="36">
        <f t="shared" si="11"/>
        <v>15044</v>
      </c>
      <c r="P17" s="40">
        <f t="shared" si="4"/>
        <v>0</v>
      </c>
      <c r="Q17" s="37">
        <v>15744</v>
      </c>
      <c r="R17" s="40">
        <f t="shared" si="5"/>
        <v>700</v>
      </c>
      <c r="S17" s="37">
        <f t="shared" si="6"/>
        <v>15744</v>
      </c>
      <c r="T17" s="37">
        <v>17950497.579999998</v>
      </c>
      <c r="U17" s="40">
        <f t="shared" si="7"/>
        <v>0</v>
      </c>
      <c r="V17" s="37">
        <f t="shared" si="12"/>
        <v>17950.497579999999</v>
      </c>
      <c r="W17" s="19">
        <f t="shared" si="13"/>
        <v>21.747813212154085</v>
      </c>
      <c r="X17" s="48" t="s">
        <v>370</v>
      </c>
    </row>
    <row r="18" spans="1:27" ht="113.4" hidden="1" x14ac:dyDescent="0.3">
      <c r="A18" s="44" t="s">
        <v>23</v>
      </c>
      <c r="B18" s="17" t="s">
        <v>24</v>
      </c>
      <c r="C18" s="18">
        <v>7597000</v>
      </c>
      <c r="D18" s="38"/>
      <c r="E18" s="38"/>
      <c r="F18" s="36">
        <f t="shared" si="8"/>
        <v>0</v>
      </c>
      <c r="G18" s="38"/>
      <c r="H18" s="40">
        <f t="shared" si="0"/>
        <v>0</v>
      </c>
      <c r="I18" s="36">
        <f t="shared" si="9"/>
        <v>0</v>
      </c>
      <c r="J18" s="40">
        <f t="shared" si="1"/>
        <v>0</v>
      </c>
      <c r="K18" s="36">
        <f t="shared" si="10"/>
        <v>0</v>
      </c>
      <c r="L18" s="40">
        <f t="shared" si="2"/>
        <v>0</v>
      </c>
      <c r="M18" s="38"/>
      <c r="N18" s="40">
        <f t="shared" si="3"/>
        <v>0</v>
      </c>
      <c r="O18" s="36">
        <f t="shared" si="11"/>
        <v>0</v>
      </c>
      <c r="P18" s="40">
        <f t="shared" si="4"/>
        <v>0</v>
      </c>
      <c r="Q18" s="38"/>
      <c r="R18" s="40">
        <f t="shared" si="5"/>
        <v>0</v>
      </c>
      <c r="S18" s="38">
        <f t="shared" si="6"/>
        <v>7597</v>
      </c>
      <c r="T18" s="38">
        <v>8998710.7899999991</v>
      </c>
      <c r="U18" s="40">
        <f t="shared" si="7"/>
        <v>7597</v>
      </c>
      <c r="V18" s="38">
        <f t="shared" si="12"/>
        <v>8998.7107899999992</v>
      </c>
      <c r="W18" s="19" t="e">
        <f t="shared" si="13"/>
        <v>#DIV/0!</v>
      </c>
      <c r="X18" s="46"/>
    </row>
    <row r="19" spans="1:27" ht="6.6" hidden="1" customHeight="1" x14ac:dyDescent="0.3">
      <c r="A19" s="44" t="s">
        <v>25</v>
      </c>
      <c r="B19" s="17" t="s">
        <v>26</v>
      </c>
      <c r="C19" s="18">
        <v>7597000</v>
      </c>
      <c r="D19" s="38"/>
      <c r="E19" s="38"/>
      <c r="F19" s="36">
        <f t="shared" si="8"/>
        <v>0</v>
      </c>
      <c r="G19" s="38"/>
      <c r="H19" s="40">
        <f t="shared" si="0"/>
        <v>0</v>
      </c>
      <c r="I19" s="36">
        <f t="shared" si="9"/>
        <v>0</v>
      </c>
      <c r="J19" s="40">
        <f t="shared" si="1"/>
        <v>0</v>
      </c>
      <c r="K19" s="36">
        <f t="shared" si="10"/>
        <v>0</v>
      </c>
      <c r="L19" s="40">
        <f t="shared" si="2"/>
        <v>0</v>
      </c>
      <c r="M19" s="38"/>
      <c r="N19" s="40">
        <f t="shared" si="3"/>
        <v>0</v>
      </c>
      <c r="O19" s="36">
        <f t="shared" si="11"/>
        <v>0</v>
      </c>
      <c r="P19" s="40">
        <f t="shared" si="4"/>
        <v>0</v>
      </c>
      <c r="Q19" s="38"/>
      <c r="R19" s="40">
        <f t="shared" si="5"/>
        <v>0</v>
      </c>
      <c r="S19" s="38">
        <f t="shared" si="6"/>
        <v>7597</v>
      </c>
      <c r="T19" s="38">
        <v>8998710.7899999991</v>
      </c>
      <c r="U19" s="40">
        <f t="shared" si="7"/>
        <v>7597</v>
      </c>
      <c r="V19" s="38">
        <f t="shared" si="12"/>
        <v>8998.7107899999992</v>
      </c>
      <c r="W19" s="19" t="e">
        <f t="shared" si="13"/>
        <v>#DIV/0!</v>
      </c>
      <c r="X19" s="46"/>
    </row>
    <row r="20" spans="1:27" ht="144" hidden="1" x14ac:dyDescent="0.3">
      <c r="A20" s="44" t="s">
        <v>27</v>
      </c>
      <c r="B20" s="17" t="s">
        <v>28</v>
      </c>
      <c r="C20" s="18">
        <v>34000</v>
      </c>
      <c r="D20" s="38"/>
      <c r="E20" s="38"/>
      <c r="F20" s="36">
        <f t="shared" si="8"/>
        <v>0</v>
      </c>
      <c r="G20" s="38"/>
      <c r="H20" s="40">
        <f t="shared" si="0"/>
        <v>0</v>
      </c>
      <c r="I20" s="36">
        <f t="shared" si="9"/>
        <v>0</v>
      </c>
      <c r="J20" s="40">
        <f t="shared" si="1"/>
        <v>0</v>
      </c>
      <c r="K20" s="36">
        <f t="shared" si="10"/>
        <v>0</v>
      </c>
      <c r="L20" s="40">
        <f t="shared" si="2"/>
        <v>0</v>
      </c>
      <c r="M20" s="38"/>
      <c r="N20" s="40">
        <f t="shared" si="3"/>
        <v>0</v>
      </c>
      <c r="O20" s="36">
        <f t="shared" si="11"/>
        <v>0</v>
      </c>
      <c r="P20" s="40">
        <f t="shared" si="4"/>
        <v>0</v>
      </c>
      <c r="Q20" s="38"/>
      <c r="R20" s="40">
        <f t="shared" si="5"/>
        <v>0</v>
      </c>
      <c r="S20" s="38">
        <f t="shared" si="6"/>
        <v>34</v>
      </c>
      <c r="T20" s="38">
        <v>48607.02</v>
      </c>
      <c r="U20" s="40">
        <f t="shared" si="7"/>
        <v>34</v>
      </c>
      <c r="V20" s="38">
        <f t="shared" si="12"/>
        <v>48.607019999999999</v>
      </c>
      <c r="W20" s="19" t="e">
        <f t="shared" si="13"/>
        <v>#DIV/0!</v>
      </c>
      <c r="X20" s="46"/>
    </row>
    <row r="21" spans="1:27" ht="33.6" hidden="1" customHeight="1" x14ac:dyDescent="0.3">
      <c r="A21" s="44" t="s">
        <v>29</v>
      </c>
      <c r="B21" s="17" t="s">
        <v>30</v>
      </c>
      <c r="C21" s="18">
        <v>34000</v>
      </c>
      <c r="D21" s="38"/>
      <c r="E21" s="38"/>
      <c r="F21" s="36">
        <f t="shared" si="8"/>
        <v>0</v>
      </c>
      <c r="G21" s="38"/>
      <c r="H21" s="40">
        <f t="shared" si="0"/>
        <v>0</v>
      </c>
      <c r="I21" s="36">
        <f t="shared" si="9"/>
        <v>0</v>
      </c>
      <c r="J21" s="40">
        <f t="shared" si="1"/>
        <v>0</v>
      </c>
      <c r="K21" s="36">
        <f t="shared" si="10"/>
        <v>0</v>
      </c>
      <c r="L21" s="40">
        <f t="shared" si="2"/>
        <v>0</v>
      </c>
      <c r="M21" s="38"/>
      <c r="N21" s="40">
        <f t="shared" si="3"/>
        <v>0</v>
      </c>
      <c r="O21" s="36">
        <f t="shared" si="11"/>
        <v>0</v>
      </c>
      <c r="P21" s="40">
        <f t="shared" si="4"/>
        <v>0</v>
      </c>
      <c r="Q21" s="38"/>
      <c r="R21" s="40">
        <f t="shared" si="5"/>
        <v>0</v>
      </c>
      <c r="S21" s="38">
        <f t="shared" si="6"/>
        <v>34</v>
      </c>
      <c r="T21" s="38">
        <v>48607.02</v>
      </c>
      <c r="U21" s="40">
        <f t="shared" si="7"/>
        <v>34</v>
      </c>
      <c r="V21" s="38">
        <f t="shared" si="12"/>
        <v>48.607019999999999</v>
      </c>
      <c r="W21" s="19" t="e">
        <f t="shared" si="13"/>
        <v>#DIV/0!</v>
      </c>
      <c r="X21" s="46"/>
    </row>
    <row r="22" spans="1:27" ht="123.6" hidden="1" x14ac:dyDescent="0.3">
      <c r="A22" s="44" t="s">
        <v>31</v>
      </c>
      <c r="B22" s="17" t="s">
        <v>32</v>
      </c>
      <c r="C22" s="18">
        <v>9053000</v>
      </c>
      <c r="D22" s="38"/>
      <c r="E22" s="38"/>
      <c r="F22" s="36">
        <f t="shared" si="8"/>
        <v>0</v>
      </c>
      <c r="G22" s="38"/>
      <c r="H22" s="40">
        <f t="shared" si="0"/>
        <v>0</v>
      </c>
      <c r="I22" s="36">
        <f t="shared" si="9"/>
        <v>0</v>
      </c>
      <c r="J22" s="40">
        <f t="shared" si="1"/>
        <v>0</v>
      </c>
      <c r="K22" s="36">
        <f t="shared" si="10"/>
        <v>0</v>
      </c>
      <c r="L22" s="40">
        <f t="shared" si="2"/>
        <v>0</v>
      </c>
      <c r="M22" s="38"/>
      <c r="N22" s="40">
        <f t="shared" si="3"/>
        <v>0</v>
      </c>
      <c r="O22" s="36">
        <f t="shared" si="11"/>
        <v>0</v>
      </c>
      <c r="P22" s="40">
        <f t="shared" si="4"/>
        <v>0</v>
      </c>
      <c r="Q22" s="38"/>
      <c r="R22" s="40">
        <f t="shared" si="5"/>
        <v>0</v>
      </c>
      <c r="S22" s="38">
        <f t="shared" si="6"/>
        <v>9053</v>
      </c>
      <c r="T22" s="38">
        <v>9935593.0199999996</v>
      </c>
      <c r="U22" s="40">
        <f t="shared" si="7"/>
        <v>9053</v>
      </c>
      <c r="V22" s="38">
        <f t="shared" si="12"/>
        <v>9935.5930200000003</v>
      </c>
      <c r="W22" s="19" t="e">
        <f t="shared" si="13"/>
        <v>#DIV/0!</v>
      </c>
      <c r="X22" s="46"/>
    </row>
    <row r="23" spans="1:27" ht="205.2" hidden="1" x14ac:dyDescent="0.3">
      <c r="A23" s="44" t="s">
        <v>33</v>
      </c>
      <c r="B23" s="17" t="s">
        <v>34</v>
      </c>
      <c r="C23" s="18">
        <v>9053000</v>
      </c>
      <c r="D23" s="38"/>
      <c r="E23" s="38"/>
      <c r="F23" s="36">
        <f t="shared" si="8"/>
        <v>0</v>
      </c>
      <c r="G23" s="38"/>
      <c r="H23" s="40">
        <f t="shared" si="0"/>
        <v>0</v>
      </c>
      <c r="I23" s="36">
        <f t="shared" si="9"/>
        <v>0</v>
      </c>
      <c r="J23" s="40">
        <f t="shared" si="1"/>
        <v>0</v>
      </c>
      <c r="K23" s="36">
        <f t="shared" si="10"/>
        <v>0</v>
      </c>
      <c r="L23" s="40">
        <f t="shared" si="2"/>
        <v>0</v>
      </c>
      <c r="M23" s="38"/>
      <c r="N23" s="40">
        <f t="shared" si="3"/>
        <v>0</v>
      </c>
      <c r="O23" s="36">
        <f t="shared" si="11"/>
        <v>0</v>
      </c>
      <c r="P23" s="40">
        <f t="shared" si="4"/>
        <v>0</v>
      </c>
      <c r="Q23" s="38"/>
      <c r="R23" s="40">
        <f t="shared" si="5"/>
        <v>0</v>
      </c>
      <c r="S23" s="38">
        <f t="shared" si="6"/>
        <v>9053</v>
      </c>
      <c r="T23" s="38">
        <v>9935593.0199999996</v>
      </c>
      <c r="U23" s="40">
        <f t="shared" si="7"/>
        <v>9053</v>
      </c>
      <c r="V23" s="38">
        <f t="shared" si="12"/>
        <v>9935.5930200000003</v>
      </c>
      <c r="W23" s="19" t="e">
        <f t="shared" si="13"/>
        <v>#DIV/0!</v>
      </c>
      <c r="X23" s="46"/>
    </row>
    <row r="24" spans="1:27" ht="113.4" hidden="1" x14ac:dyDescent="0.3">
      <c r="A24" s="44" t="s">
        <v>35</v>
      </c>
      <c r="B24" s="17" t="s">
        <v>36</v>
      </c>
      <c r="C24" s="18">
        <v>-940000</v>
      </c>
      <c r="D24" s="38"/>
      <c r="E24" s="38"/>
      <c r="F24" s="36">
        <f t="shared" si="8"/>
        <v>0</v>
      </c>
      <c r="G24" s="38"/>
      <c r="H24" s="40">
        <f t="shared" si="0"/>
        <v>0</v>
      </c>
      <c r="I24" s="36">
        <f t="shared" si="9"/>
        <v>0</v>
      </c>
      <c r="J24" s="40">
        <f t="shared" si="1"/>
        <v>0</v>
      </c>
      <c r="K24" s="36">
        <f t="shared" si="10"/>
        <v>0</v>
      </c>
      <c r="L24" s="40">
        <f t="shared" si="2"/>
        <v>0</v>
      </c>
      <c r="M24" s="38"/>
      <c r="N24" s="40">
        <f t="shared" si="3"/>
        <v>0</v>
      </c>
      <c r="O24" s="36">
        <f t="shared" si="11"/>
        <v>0</v>
      </c>
      <c r="P24" s="40">
        <f t="shared" si="4"/>
        <v>0</v>
      </c>
      <c r="Q24" s="38"/>
      <c r="R24" s="40">
        <f t="shared" si="5"/>
        <v>0</v>
      </c>
      <c r="S24" s="38">
        <f t="shared" si="6"/>
        <v>-940</v>
      </c>
      <c r="T24" s="38">
        <v>-1032413.25</v>
      </c>
      <c r="U24" s="40">
        <f t="shared" si="7"/>
        <v>-940</v>
      </c>
      <c r="V24" s="38">
        <f t="shared" si="12"/>
        <v>-1032.4132500000001</v>
      </c>
      <c r="W24" s="19" t="e">
        <f t="shared" si="13"/>
        <v>#DIV/0!</v>
      </c>
      <c r="X24" s="46"/>
    </row>
    <row r="25" spans="1:27" ht="195" hidden="1" x14ac:dyDescent="0.3">
      <c r="A25" s="44" t="s">
        <v>37</v>
      </c>
      <c r="B25" s="17" t="s">
        <v>38</v>
      </c>
      <c r="C25" s="18">
        <v>-940000</v>
      </c>
      <c r="D25" s="38"/>
      <c r="E25" s="38"/>
      <c r="F25" s="36">
        <f t="shared" si="8"/>
        <v>0</v>
      </c>
      <c r="G25" s="38"/>
      <c r="H25" s="40">
        <f t="shared" si="0"/>
        <v>0</v>
      </c>
      <c r="I25" s="36">
        <f t="shared" si="9"/>
        <v>0</v>
      </c>
      <c r="J25" s="40">
        <f t="shared" si="1"/>
        <v>0</v>
      </c>
      <c r="K25" s="36">
        <f t="shared" si="10"/>
        <v>0</v>
      </c>
      <c r="L25" s="40">
        <f t="shared" si="2"/>
        <v>0</v>
      </c>
      <c r="M25" s="38"/>
      <c r="N25" s="40">
        <f t="shared" si="3"/>
        <v>0</v>
      </c>
      <c r="O25" s="36">
        <f t="shared" si="11"/>
        <v>0</v>
      </c>
      <c r="P25" s="40">
        <f t="shared" si="4"/>
        <v>0</v>
      </c>
      <c r="Q25" s="38"/>
      <c r="R25" s="40">
        <f t="shared" si="5"/>
        <v>0</v>
      </c>
      <c r="S25" s="38">
        <f t="shared" si="6"/>
        <v>-940</v>
      </c>
      <c r="T25" s="38">
        <v>-1032413.25</v>
      </c>
      <c r="U25" s="40">
        <f t="shared" si="7"/>
        <v>-940</v>
      </c>
      <c r="V25" s="38">
        <f t="shared" si="12"/>
        <v>-1032.4132500000001</v>
      </c>
      <c r="W25" s="19" t="e">
        <f t="shared" si="13"/>
        <v>#DIV/0!</v>
      </c>
      <c r="X25" s="46"/>
      <c r="AA25" s="28"/>
    </row>
    <row r="26" spans="1:27" ht="39.6" customHeight="1" x14ac:dyDescent="0.3">
      <c r="A26" s="43" t="s">
        <v>378</v>
      </c>
      <c r="B26" s="25" t="s">
        <v>39</v>
      </c>
      <c r="C26" s="26">
        <v>45997000</v>
      </c>
      <c r="D26" s="37">
        <v>23059</v>
      </c>
      <c r="E26" s="37">
        <v>23059</v>
      </c>
      <c r="F26" s="36">
        <f t="shared" si="8"/>
        <v>0</v>
      </c>
      <c r="G26" s="37">
        <v>33197</v>
      </c>
      <c r="H26" s="40">
        <f t="shared" si="0"/>
        <v>10138</v>
      </c>
      <c r="I26" s="36">
        <f t="shared" si="9"/>
        <v>33197</v>
      </c>
      <c r="J26" s="40">
        <f t="shared" si="1"/>
        <v>0</v>
      </c>
      <c r="K26" s="36">
        <f t="shared" si="10"/>
        <v>33197</v>
      </c>
      <c r="L26" s="40">
        <f t="shared" si="2"/>
        <v>0</v>
      </c>
      <c r="M26" s="37">
        <v>38497</v>
      </c>
      <c r="N26" s="40">
        <f t="shared" si="3"/>
        <v>5300</v>
      </c>
      <c r="O26" s="36">
        <f t="shared" si="11"/>
        <v>38497</v>
      </c>
      <c r="P26" s="40">
        <f t="shared" si="4"/>
        <v>0</v>
      </c>
      <c r="Q26" s="37">
        <v>38897</v>
      </c>
      <c r="R26" s="40">
        <f t="shared" si="5"/>
        <v>400</v>
      </c>
      <c r="S26" s="37">
        <f t="shared" si="6"/>
        <v>45997</v>
      </c>
      <c r="T26" s="37">
        <v>50232441.270000003</v>
      </c>
      <c r="U26" s="40">
        <f t="shared" si="7"/>
        <v>7100</v>
      </c>
      <c r="V26" s="37">
        <f t="shared" si="12"/>
        <v>50232.441270000003</v>
      </c>
      <c r="W26" s="19">
        <f t="shared" si="13"/>
        <v>117.84310364716598</v>
      </c>
      <c r="X26" s="47"/>
    </row>
    <row r="27" spans="1:27" s="27" customFormat="1" ht="81.75" customHeight="1" x14ac:dyDescent="0.3">
      <c r="A27" s="43" t="s">
        <v>356</v>
      </c>
      <c r="B27" s="25" t="s">
        <v>40</v>
      </c>
      <c r="C27" s="26">
        <v>35638000</v>
      </c>
      <c r="D27" s="37">
        <v>15500</v>
      </c>
      <c r="E27" s="37">
        <v>15500</v>
      </c>
      <c r="F27" s="36">
        <f t="shared" si="8"/>
        <v>0</v>
      </c>
      <c r="G27" s="37">
        <v>25638</v>
      </c>
      <c r="H27" s="40">
        <f t="shared" si="0"/>
        <v>10138</v>
      </c>
      <c r="I27" s="36">
        <f t="shared" si="9"/>
        <v>25638</v>
      </c>
      <c r="J27" s="40">
        <f t="shared" si="1"/>
        <v>0</v>
      </c>
      <c r="K27" s="36">
        <f t="shared" si="10"/>
        <v>25638</v>
      </c>
      <c r="L27" s="40">
        <f t="shared" si="2"/>
        <v>0</v>
      </c>
      <c r="M27" s="37">
        <v>30638</v>
      </c>
      <c r="N27" s="40">
        <f t="shared" si="3"/>
        <v>5000</v>
      </c>
      <c r="O27" s="36">
        <f t="shared" si="11"/>
        <v>30638</v>
      </c>
      <c r="P27" s="40">
        <f t="shared" si="4"/>
        <v>0</v>
      </c>
      <c r="Q27" s="37">
        <v>30638</v>
      </c>
      <c r="R27" s="40">
        <f t="shared" si="5"/>
        <v>0</v>
      </c>
      <c r="S27" s="37">
        <f t="shared" si="6"/>
        <v>35638</v>
      </c>
      <c r="T27" s="37">
        <v>38582822.780000001</v>
      </c>
      <c r="U27" s="40">
        <f t="shared" si="7"/>
        <v>5000</v>
      </c>
      <c r="V27" s="37">
        <f t="shared" si="12"/>
        <v>38582.822780000002</v>
      </c>
      <c r="W27" s="19">
        <f t="shared" si="13"/>
        <v>148.92143729032261</v>
      </c>
      <c r="X27" s="49" t="s">
        <v>371</v>
      </c>
    </row>
    <row r="28" spans="1:27" ht="52.2" hidden="1" x14ac:dyDescent="0.3">
      <c r="A28" s="44" t="s">
        <v>41</v>
      </c>
      <c r="B28" s="17" t="s">
        <v>42</v>
      </c>
      <c r="C28" s="18">
        <v>24400000</v>
      </c>
      <c r="D28" s="38"/>
      <c r="E28" s="38"/>
      <c r="F28" s="36">
        <f t="shared" si="8"/>
        <v>0</v>
      </c>
      <c r="G28" s="38"/>
      <c r="H28" s="40">
        <f t="shared" si="0"/>
        <v>0</v>
      </c>
      <c r="I28" s="36">
        <f t="shared" si="9"/>
        <v>0</v>
      </c>
      <c r="J28" s="40">
        <f t="shared" si="1"/>
        <v>0</v>
      </c>
      <c r="K28" s="36">
        <f t="shared" si="10"/>
        <v>0</v>
      </c>
      <c r="L28" s="40">
        <f t="shared" si="2"/>
        <v>0</v>
      </c>
      <c r="M28" s="38"/>
      <c r="N28" s="40">
        <f t="shared" si="3"/>
        <v>0</v>
      </c>
      <c r="O28" s="36">
        <f t="shared" si="11"/>
        <v>0</v>
      </c>
      <c r="P28" s="40">
        <f t="shared" si="4"/>
        <v>0</v>
      </c>
      <c r="Q28" s="38"/>
      <c r="R28" s="40">
        <f t="shared" si="5"/>
        <v>0</v>
      </c>
      <c r="S28" s="38">
        <f t="shared" si="6"/>
        <v>24400</v>
      </c>
      <c r="T28" s="38">
        <v>26579384.210000001</v>
      </c>
      <c r="U28" s="40">
        <f t="shared" si="7"/>
        <v>24400</v>
      </c>
      <c r="V28" s="38">
        <f t="shared" si="12"/>
        <v>26579.38421</v>
      </c>
      <c r="W28" s="19" t="e">
        <f t="shared" si="13"/>
        <v>#DIV/0!</v>
      </c>
      <c r="X28" s="46"/>
    </row>
    <row r="29" spans="1:27" ht="52.2" hidden="1" x14ac:dyDescent="0.3">
      <c r="A29" s="44" t="s">
        <v>41</v>
      </c>
      <c r="B29" s="17" t="s">
        <v>43</v>
      </c>
      <c r="C29" s="18">
        <v>24400000</v>
      </c>
      <c r="D29" s="38"/>
      <c r="E29" s="38"/>
      <c r="F29" s="36">
        <f t="shared" si="8"/>
        <v>0</v>
      </c>
      <c r="G29" s="38"/>
      <c r="H29" s="40">
        <f t="shared" si="0"/>
        <v>0</v>
      </c>
      <c r="I29" s="36">
        <f t="shared" si="9"/>
        <v>0</v>
      </c>
      <c r="J29" s="40">
        <f t="shared" si="1"/>
        <v>0</v>
      </c>
      <c r="K29" s="36">
        <f t="shared" si="10"/>
        <v>0</v>
      </c>
      <c r="L29" s="40">
        <f t="shared" si="2"/>
        <v>0</v>
      </c>
      <c r="M29" s="38"/>
      <c r="N29" s="40">
        <f t="shared" si="3"/>
        <v>0</v>
      </c>
      <c r="O29" s="36">
        <f t="shared" si="11"/>
        <v>0</v>
      </c>
      <c r="P29" s="40">
        <f t="shared" si="4"/>
        <v>0</v>
      </c>
      <c r="Q29" s="38"/>
      <c r="R29" s="40">
        <f t="shared" si="5"/>
        <v>0</v>
      </c>
      <c r="S29" s="38">
        <f t="shared" si="6"/>
        <v>24400</v>
      </c>
      <c r="T29" s="38">
        <v>26579384.210000001</v>
      </c>
      <c r="U29" s="40">
        <f t="shared" si="7"/>
        <v>24400</v>
      </c>
      <c r="V29" s="38">
        <f t="shared" si="12"/>
        <v>26579.38421</v>
      </c>
      <c r="W29" s="19" t="e">
        <f t="shared" si="13"/>
        <v>#DIV/0!</v>
      </c>
      <c r="X29" s="46"/>
    </row>
    <row r="30" spans="1:27" ht="8.4" hidden="1" customHeight="1" x14ac:dyDescent="0.3">
      <c r="A30" s="44" t="s">
        <v>286</v>
      </c>
      <c r="B30" s="17" t="s">
        <v>44</v>
      </c>
      <c r="C30" s="18">
        <v>11238000</v>
      </c>
      <c r="D30" s="38"/>
      <c r="E30" s="38"/>
      <c r="F30" s="36">
        <f t="shared" si="8"/>
        <v>0</v>
      </c>
      <c r="G30" s="38"/>
      <c r="H30" s="40">
        <f t="shared" si="0"/>
        <v>0</v>
      </c>
      <c r="I30" s="36">
        <f t="shared" si="9"/>
        <v>0</v>
      </c>
      <c r="J30" s="40">
        <f t="shared" si="1"/>
        <v>0</v>
      </c>
      <c r="K30" s="36">
        <f t="shared" si="10"/>
        <v>0</v>
      </c>
      <c r="L30" s="40">
        <f t="shared" si="2"/>
        <v>0</v>
      </c>
      <c r="M30" s="38"/>
      <c r="N30" s="40">
        <f t="shared" si="3"/>
        <v>0</v>
      </c>
      <c r="O30" s="36">
        <f t="shared" si="11"/>
        <v>0</v>
      </c>
      <c r="P30" s="40">
        <f t="shared" si="4"/>
        <v>0</v>
      </c>
      <c r="Q30" s="38"/>
      <c r="R30" s="40">
        <f t="shared" si="5"/>
        <v>0</v>
      </c>
      <c r="S30" s="38">
        <f t="shared" si="6"/>
        <v>11238</v>
      </c>
      <c r="T30" s="38">
        <v>12003438.57</v>
      </c>
      <c r="U30" s="40">
        <f t="shared" si="7"/>
        <v>11238</v>
      </c>
      <c r="V30" s="38">
        <f t="shared" si="12"/>
        <v>12003.43857</v>
      </c>
      <c r="W30" s="19" t="e">
        <f t="shared" si="13"/>
        <v>#DIV/0!</v>
      </c>
      <c r="X30" s="46"/>
    </row>
    <row r="31" spans="1:27" ht="103.2" hidden="1" x14ac:dyDescent="0.3">
      <c r="A31" s="44" t="s">
        <v>45</v>
      </c>
      <c r="B31" s="17" t="s">
        <v>46</v>
      </c>
      <c r="C31" s="18">
        <v>11238000</v>
      </c>
      <c r="D31" s="38"/>
      <c r="E31" s="38"/>
      <c r="F31" s="36">
        <f t="shared" si="8"/>
        <v>0</v>
      </c>
      <c r="G31" s="38"/>
      <c r="H31" s="40">
        <f t="shared" si="0"/>
        <v>0</v>
      </c>
      <c r="I31" s="36">
        <f t="shared" si="9"/>
        <v>0</v>
      </c>
      <c r="J31" s="40">
        <f t="shared" si="1"/>
        <v>0</v>
      </c>
      <c r="K31" s="36">
        <f t="shared" si="10"/>
        <v>0</v>
      </c>
      <c r="L31" s="40">
        <f t="shared" si="2"/>
        <v>0</v>
      </c>
      <c r="M31" s="38"/>
      <c r="N31" s="40">
        <f t="shared" si="3"/>
        <v>0</v>
      </c>
      <c r="O31" s="36">
        <f t="shared" si="11"/>
        <v>0</v>
      </c>
      <c r="P31" s="40">
        <f t="shared" si="4"/>
        <v>0</v>
      </c>
      <c r="Q31" s="38"/>
      <c r="R31" s="40">
        <f t="shared" si="5"/>
        <v>0</v>
      </c>
      <c r="S31" s="38">
        <f t="shared" si="6"/>
        <v>11238</v>
      </c>
      <c r="T31" s="38">
        <v>12001515.48</v>
      </c>
      <c r="U31" s="40">
        <f t="shared" si="7"/>
        <v>11238</v>
      </c>
      <c r="V31" s="38">
        <f t="shared" si="12"/>
        <v>12001.51548</v>
      </c>
      <c r="W31" s="19" t="e">
        <f t="shared" si="13"/>
        <v>#DIV/0!</v>
      </c>
      <c r="X31" s="46"/>
    </row>
    <row r="32" spans="1:27" ht="93" hidden="1" x14ac:dyDescent="0.3">
      <c r="A32" s="44" t="s">
        <v>47</v>
      </c>
      <c r="B32" s="17" t="s">
        <v>48</v>
      </c>
      <c r="C32" s="18" t="s">
        <v>14</v>
      </c>
      <c r="D32" s="38"/>
      <c r="E32" s="38"/>
      <c r="F32" s="36">
        <f t="shared" si="8"/>
        <v>0</v>
      </c>
      <c r="G32" s="38"/>
      <c r="H32" s="40">
        <f t="shared" si="0"/>
        <v>0</v>
      </c>
      <c r="I32" s="36">
        <f t="shared" si="9"/>
        <v>0</v>
      </c>
      <c r="J32" s="40">
        <f t="shared" si="1"/>
        <v>0</v>
      </c>
      <c r="K32" s="36">
        <f t="shared" si="10"/>
        <v>0</v>
      </c>
      <c r="L32" s="40">
        <f t="shared" si="2"/>
        <v>0</v>
      </c>
      <c r="M32" s="38"/>
      <c r="N32" s="40">
        <f t="shared" si="3"/>
        <v>0</v>
      </c>
      <c r="O32" s="36">
        <f t="shared" si="11"/>
        <v>0</v>
      </c>
      <c r="P32" s="40">
        <f t="shared" si="4"/>
        <v>0</v>
      </c>
      <c r="Q32" s="38"/>
      <c r="R32" s="40">
        <f t="shared" si="5"/>
        <v>0</v>
      </c>
      <c r="S32" s="38" t="s">
        <v>14</v>
      </c>
      <c r="T32" s="38">
        <v>1923.09</v>
      </c>
      <c r="U32" s="40" t="e">
        <f t="shared" si="7"/>
        <v>#VALUE!</v>
      </c>
      <c r="V32" s="38">
        <f t="shared" si="12"/>
        <v>1.92309</v>
      </c>
      <c r="W32" s="19" t="e">
        <f t="shared" si="13"/>
        <v>#DIV/0!</v>
      </c>
      <c r="X32" s="46"/>
    </row>
    <row r="33" spans="1:24" ht="54" customHeight="1" x14ac:dyDescent="0.3">
      <c r="A33" s="43" t="s">
        <v>357</v>
      </c>
      <c r="B33" s="25" t="s">
        <v>50</v>
      </c>
      <c r="C33" s="26" t="s">
        <v>14</v>
      </c>
      <c r="D33" s="37">
        <v>0</v>
      </c>
      <c r="E33" s="37">
        <v>0</v>
      </c>
      <c r="F33" s="36">
        <f t="shared" si="8"/>
        <v>0</v>
      </c>
      <c r="G33" s="37">
        <v>0</v>
      </c>
      <c r="H33" s="40">
        <f t="shared" si="0"/>
        <v>0</v>
      </c>
      <c r="I33" s="36">
        <f t="shared" si="9"/>
        <v>0</v>
      </c>
      <c r="J33" s="40">
        <f t="shared" si="1"/>
        <v>0</v>
      </c>
      <c r="K33" s="36">
        <f t="shared" si="10"/>
        <v>0</v>
      </c>
      <c r="L33" s="40">
        <f t="shared" si="2"/>
        <v>0</v>
      </c>
      <c r="M33" s="37">
        <v>0</v>
      </c>
      <c r="N33" s="40">
        <f t="shared" si="3"/>
        <v>0</v>
      </c>
      <c r="O33" s="36">
        <f t="shared" si="11"/>
        <v>0</v>
      </c>
      <c r="P33" s="40">
        <f t="shared" si="4"/>
        <v>0</v>
      </c>
      <c r="Q33" s="37">
        <v>0</v>
      </c>
      <c r="R33" s="40">
        <f t="shared" si="5"/>
        <v>0</v>
      </c>
      <c r="S33" s="37">
        <v>0</v>
      </c>
      <c r="T33" s="37">
        <v>-203604.5</v>
      </c>
      <c r="U33" s="40">
        <f t="shared" si="7"/>
        <v>0</v>
      </c>
      <c r="V33" s="37">
        <f t="shared" si="12"/>
        <v>-203.6045</v>
      </c>
      <c r="W33" s="26" t="s">
        <v>14</v>
      </c>
      <c r="X33" s="47"/>
    </row>
    <row r="34" spans="1:24" ht="15.6" hidden="1" customHeight="1" x14ac:dyDescent="0.3">
      <c r="A34" s="44" t="s">
        <v>49</v>
      </c>
      <c r="B34" s="17" t="s">
        <v>51</v>
      </c>
      <c r="C34" s="18" t="s">
        <v>14</v>
      </c>
      <c r="D34" s="38"/>
      <c r="E34" s="38"/>
      <c r="F34" s="36">
        <f t="shared" si="8"/>
        <v>0</v>
      </c>
      <c r="G34" s="38"/>
      <c r="H34" s="40">
        <f t="shared" si="0"/>
        <v>0</v>
      </c>
      <c r="I34" s="36">
        <f t="shared" si="9"/>
        <v>0</v>
      </c>
      <c r="J34" s="40">
        <f t="shared" si="1"/>
        <v>0</v>
      </c>
      <c r="K34" s="36">
        <f t="shared" si="10"/>
        <v>0</v>
      </c>
      <c r="L34" s="40">
        <f t="shared" si="2"/>
        <v>0</v>
      </c>
      <c r="M34" s="38"/>
      <c r="N34" s="40">
        <f t="shared" si="3"/>
        <v>0</v>
      </c>
      <c r="O34" s="36">
        <f t="shared" si="11"/>
        <v>0</v>
      </c>
      <c r="P34" s="40">
        <f t="shared" si="4"/>
        <v>0</v>
      </c>
      <c r="Q34" s="38"/>
      <c r="R34" s="40">
        <f t="shared" si="5"/>
        <v>0</v>
      </c>
      <c r="S34" s="38" t="s">
        <v>14</v>
      </c>
      <c r="T34" s="38">
        <v>-203604.5</v>
      </c>
      <c r="U34" s="40" t="e">
        <f t="shared" si="7"/>
        <v>#VALUE!</v>
      </c>
      <c r="V34" s="38">
        <f t="shared" si="12"/>
        <v>-203.6045</v>
      </c>
      <c r="W34" s="19" t="e">
        <f t="shared" si="13"/>
        <v>#DIV/0!</v>
      </c>
      <c r="X34" s="46"/>
    </row>
    <row r="35" spans="1:24" s="27" customFormat="1" ht="62.4" x14ac:dyDescent="0.3">
      <c r="A35" s="43" t="s">
        <v>358</v>
      </c>
      <c r="B35" s="25" t="s">
        <v>53</v>
      </c>
      <c r="C35" s="26">
        <v>1859000</v>
      </c>
      <c r="D35" s="37">
        <v>1059</v>
      </c>
      <c r="E35" s="37">
        <v>1059</v>
      </c>
      <c r="F35" s="36">
        <f t="shared" si="8"/>
        <v>0</v>
      </c>
      <c r="G35" s="37">
        <v>1059</v>
      </c>
      <c r="H35" s="40">
        <f t="shared" si="0"/>
        <v>0</v>
      </c>
      <c r="I35" s="36">
        <f t="shared" si="9"/>
        <v>1059</v>
      </c>
      <c r="J35" s="40">
        <f t="shared" si="1"/>
        <v>0</v>
      </c>
      <c r="K35" s="36">
        <f t="shared" si="10"/>
        <v>1059</v>
      </c>
      <c r="L35" s="40">
        <f t="shared" si="2"/>
        <v>0</v>
      </c>
      <c r="M35" s="37">
        <v>1359</v>
      </c>
      <c r="N35" s="40">
        <f t="shared" si="3"/>
        <v>300</v>
      </c>
      <c r="O35" s="36">
        <f t="shared" si="11"/>
        <v>1359</v>
      </c>
      <c r="P35" s="40">
        <f t="shared" si="4"/>
        <v>0</v>
      </c>
      <c r="Q35" s="37">
        <v>1759</v>
      </c>
      <c r="R35" s="40">
        <f t="shared" si="5"/>
        <v>400</v>
      </c>
      <c r="S35" s="37">
        <f>C35/1000</f>
        <v>1859</v>
      </c>
      <c r="T35" s="37">
        <v>1855495.37</v>
      </c>
      <c r="U35" s="40">
        <f t="shared" si="7"/>
        <v>100</v>
      </c>
      <c r="V35" s="37">
        <f t="shared" si="12"/>
        <v>1855.4953700000001</v>
      </c>
      <c r="W35" s="19">
        <f t="shared" si="13"/>
        <v>75.212027384324841</v>
      </c>
      <c r="X35" s="50" t="s">
        <v>369</v>
      </c>
    </row>
    <row r="36" spans="1:24" ht="31.8" hidden="1" x14ac:dyDescent="0.3">
      <c r="A36" s="44" t="s">
        <v>52</v>
      </c>
      <c r="B36" s="17" t="s">
        <v>54</v>
      </c>
      <c r="C36" s="18">
        <v>1859000</v>
      </c>
      <c r="D36" s="38"/>
      <c r="E36" s="38"/>
      <c r="F36" s="36">
        <f t="shared" si="8"/>
        <v>0</v>
      </c>
      <c r="G36" s="38"/>
      <c r="H36" s="40">
        <f t="shared" si="0"/>
        <v>0</v>
      </c>
      <c r="I36" s="36">
        <f t="shared" si="9"/>
        <v>0</v>
      </c>
      <c r="J36" s="40">
        <f t="shared" si="1"/>
        <v>0</v>
      </c>
      <c r="K36" s="36">
        <f t="shared" si="10"/>
        <v>0</v>
      </c>
      <c r="L36" s="40">
        <f t="shared" si="2"/>
        <v>0</v>
      </c>
      <c r="M36" s="38"/>
      <c r="N36" s="40">
        <f t="shared" si="3"/>
        <v>0</v>
      </c>
      <c r="O36" s="36">
        <f t="shared" si="11"/>
        <v>0</v>
      </c>
      <c r="P36" s="40">
        <f t="shared" si="4"/>
        <v>0</v>
      </c>
      <c r="Q36" s="38"/>
      <c r="R36" s="40">
        <f t="shared" si="5"/>
        <v>0</v>
      </c>
      <c r="S36" s="38">
        <f>C36/1000</f>
        <v>1859</v>
      </c>
      <c r="T36" s="38">
        <v>1855495.37</v>
      </c>
      <c r="U36" s="40">
        <f t="shared" si="7"/>
        <v>1859</v>
      </c>
      <c r="V36" s="38">
        <f t="shared" si="12"/>
        <v>1855.4953700000001</v>
      </c>
      <c r="W36" s="19" t="e">
        <f t="shared" si="13"/>
        <v>#DIV/0!</v>
      </c>
      <c r="X36" s="46"/>
    </row>
    <row r="37" spans="1:24" s="27" customFormat="1" ht="60" customHeight="1" x14ac:dyDescent="0.3">
      <c r="A37" s="43" t="s">
        <v>359</v>
      </c>
      <c r="B37" s="25" t="s">
        <v>55</v>
      </c>
      <c r="C37" s="26">
        <v>8500000</v>
      </c>
      <c r="D37" s="37">
        <v>6500</v>
      </c>
      <c r="E37" s="37">
        <v>6500</v>
      </c>
      <c r="F37" s="36">
        <f t="shared" si="8"/>
        <v>0</v>
      </c>
      <c r="G37" s="37">
        <v>6500</v>
      </c>
      <c r="H37" s="40">
        <f t="shared" si="0"/>
        <v>0</v>
      </c>
      <c r="I37" s="36">
        <f t="shared" si="9"/>
        <v>6500</v>
      </c>
      <c r="J37" s="40">
        <f t="shared" si="1"/>
        <v>0</v>
      </c>
      <c r="K37" s="36">
        <f t="shared" si="10"/>
        <v>6500</v>
      </c>
      <c r="L37" s="40">
        <f t="shared" si="2"/>
        <v>0</v>
      </c>
      <c r="M37" s="37">
        <v>6500</v>
      </c>
      <c r="N37" s="40">
        <f t="shared" si="3"/>
        <v>0</v>
      </c>
      <c r="O37" s="36">
        <f t="shared" si="11"/>
        <v>6500</v>
      </c>
      <c r="P37" s="40">
        <f t="shared" si="4"/>
        <v>0</v>
      </c>
      <c r="Q37" s="37">
        <v>6500</v>
      </c>
      <c r="R37" s="40">
        <f t="shared" si="5"/>
        <v>0</v>
      </c>
      <c r="S37" s="37">
        <f>C37/1000</f>
        <v>8500</v>
      </c>
      <c r="T37" s="37">
        <v>9997727.6199999992</v>
      </c>
      <c r="U37" s="40">
        <f t="shared" si="7"/>
        <v>2000</v>
      </c>
      <c r="V37" s="37">
        <f t="shared" si="12"/>
        <v>9997.7276199999997</v>
      </c>
      <c r="W37" s="19">
        <f t="shared" si="13"/>
        <v>53.811194153846145</v>
      </c>
      <c r="X37" s="50" t="s">
        <v>372</v>
      </c>
    </row>
    <row r="38" spans="1:24" ht="0.6" hidden="1" customHeight="1" x14ac:dyDescent="0.3">
      <c r="A38" s="44" t="s">
        <v>56</v>
      </c>
      <c r="B38" s="17" t="s">
        <v>57</v>
      </c>
      <c r="C38" s="18">
        <v>8500000</v>
      </c>
      <c r="D38" s="38"/>
      <c r="E38" s="38"/>
      <c r="F38" s="36">
        <f t="shared" si="8"/>
        <v>0</v>
      </c>
      <c r="G38" s="38"/>
      <c r="H38" s="40">
        <f t="shared" si="0"/>
        <v>0</v>
      </c>
      <c r="I38" s="36">
        <f t="shared" si="9"/>
        <v>0</v>
      </c>
      <c r="J38" s="40">
        <f t="shared" si="1"/>
        <v>0</v>
      </c>
      <c r="K38" s="36">
        <f t="shared" si="10"/>
        <v>0</v>
      </c>
      <c r="L38" s="40">
        <f t="shared" si="2"/>
        <v>0</v>
      </c>
      <c r="M38" s="38"/>
      <c r="N38" s="40">
        <f t="shared" si="3"/>
        <v>0</v>
      </c>
      <c r="O38" s="36">
        <f t="shared" si="11"/>
        <v>0</v>
      </c>
      <c r="P38" s="40">
        <f t="shared" si="4"/>
        <v>0</v>
      </c>
      <c r="Q38" s="38"/>
      <c r="R38" s="40">
        <f t="shared" si="5"/>
        <v>0</v>
      </c>
      <c r="S38" s="38">
        <f>C38/1000</f>
        <v>8500</v>
      </c>
      <c r="T38" s="38">
        <v>9997727.6199999992</v>
      </c>
      <c r="U38" s="40">
        <f t="shared" si="7"/>
        <v>8500</v>
      </c>
      <c r="V38" s="38">
        <f t="shared" si="12"/>
        <v>9997.7276199999997</v>
      </c>
      <c r="W38" s="19" t="e">
        <f t="shared" si="13"/>
        <v>#DIV/0!</v>
      </c>
      <c r="X38" s="46"/>
    </row>
    <row r="39" spans="1:24" s="27" customFormat="1" ht="32.25" customHeight="1" x14ac:dyDescent="0.3">
      <c r="A39" s="43" t="s">
        <v>360</v>
      </c>
      <c r="B39" s="25" t="s">
        <v>58</v>
      </c>
      <c r="C39" s="26" t="s">
        <v>14</v>
      </c>
      <c r="D39" s="37">
        <v>0</v>
      </c>
      <c r="E39" s="37">
        <v>0</v>
      </c>
      <c r="F39" s="36">
        <f t="shared" si="8"/>
        <v>0</v>
      </c>
      <c r="G39" s="37">
        <v>0</v>
      </c>
      <c r="H39" s="40">
        <f t="shared" si="0"/>
        <v>0</v>
      </c>
      <c r="I39" s="36">
        <f t="shared" si="9"/>
        <v>0</v>
      </c>
      <c r="J39" s="40">
        <f t="shared" si="1"/>
        <v>0</v>
      </c>
      <c r="K39" s="36">
        <f t="shared" si="10"/>
        <v>0</v>
      </c>
      <c r="L39" s="40">
        <f t="shared" si="2"/>
        <v>0</v>
      </c>
      <c r="M39" s="37">
        <v>0</v>
      </c>
      <c r="N39" s="40">
        <f t="shared" si="3"/>
        <v>0</v>
      </c>
      <c r="O39" s="36">
        <f t="shared" si="11"/>
        <v>0</v>
      </c>
      <c r="P39" s="40">
        <f t="shared" si="4"/>
        <v>0</v>
      </c>
      <c r="Q39" s="37">
        <v>0</v>
      </c>
      <c r="R39" s="40">
        <f t="shared" si="5"/>
        <v>0</v>
      </c>
      <c r="S39" s="37">
        <v>0</v>
      </c>
      <c r="T39" s="37">
        <v>1610.62</v>
      </c>
      <c r="U39" s="40">
        <f t="shared" si="7"/>
        <v>0</v>
      </c>
      <c r="V39" s="37">
        <f t="shared" si="12"/>
        <v>1.6106199999999999</v>
      </c>
      <c r="W39" s="26" t="s">
        <v>14</v>
      </c>
      <c r="X39" s="47"/>
    </row>
    <row r="40" spans="1:24" ht="0.6" hidden="1" customHeight="1" x14ac:dyDescent="0.3">
      <c r="A40" s="44" t="s">
        <v>59</v>
      </c>
      <c r="B40" s="17" t="s">
        <v>60</v>
      </c>
      <c r="C40" s="18" t="s">
        <v>14</v>
      </c>
      <c r="D40" s="38"/>
      <c r="E40" s="38"/>
      <c r="F40" s="36">
        <f t="shared" si="8"/>
        <v>0</v>
      </c>
      <c r="G40" s="38"/>
      <c r="H40" s="40">
        <f t="shared" si="0"/>
        <v>0</v>
      </c>
      <c r="I40" s="36">
        <f t="shared" si="9"/>
        <v>0</v>
      </c>
      <c r="J40" s="40">
        <f t="shared" si="1"/>
        <v>0</v>
      </c>
      <c r="K40" s="36">
        <f t="shared" si="10"/>
        <v>0</v>
      </c>
      <c r="L40" s="40">
        <f t="shared" si="2"/>
        <v>0</v>
      </c>
      <c r="M40" s="38"/>
      <c r="N40" s="40">
        <f t="shared" si="3"/>
        <v>0</v>
      </c>
      <c r="O40" s="36">
        <f t="shared" si="11"/>
        <v>0</v>
      </c>
      <c r="P40" s="40">
        <f t="shared" si="4"/>
        <v>0</v>
      </c>
      <c r="Q40" s="38"/>
      <c r="R40" s="40">
        <f t="shared" si="5"/>
        <v>0</v>
      </c>
      <c r="S40" s="38" t="s">
        <v>14</v>
      </c>
      <c r="T40" s="38">
        <v>1610.62</v>
      </c>
      <c r="U40" s="40" t="e">
        <f t="shared" si="7"/>
        <v>#VALUE!</v>
      </c>
      <c r="V40" s="38">
        <f t="shared" si="12"/>
        <v>1.6106199999999999</v>
      </c>
      <c r="W40" s="19" t="e">
        <f t="shared" si="13"/>
        <v>#DIV/0!</v>
      </c>
      <c r="X40" s="46"/>
    </row>
    <row r="41" spans="1:24" ht="0.6" hidden="1" customHeight="1" x14ac:dyDescent="0.3">
      <c r="A41" s="44" t="s">
        <v>61</v>
      </c>
      <c r="B41" s="17" t="s">
        <v>62</v>
      </c>
      <c r="C41" s="18" t="s">
        <v>14</v>
      </c>
      <c r="D41" s="38"/>
      <c r="E41" s="38"/>
      <c r="F41" s="36">
        <f t="shared" si="8"/>
        <v>0</v>
      </c>
      <c r="G41" s="38"/>
      <c r="H41" s="40">
        <f t="shared" si="0"/>
        <v>0</v>
      </c>
      <c r="I41" s="36">
        <f t="shared" si="9"/>
        <v>0</v>
      </c>
      <c r="J41" s="40">
        <f t="shared" si="1"/>
        <v>0</v>
      </c>
      <c r="K41" s="36">
        <f t="shared" si="10"/>
        <v>0</v>
      </c>
      <c r="L41" s="40">
        <f t="shared" si="2"/>
        <v>0</v>
      </c>
      <c r="M41" s="38"/>
      <c r="N41" s="40">
        <f t="shared" si="3"/>
        <v>0</v>
      </c>
      <c r="O41" s="36">
        <f t="shared" si="11"/>
        <v>0</v>
      </c>
      <c r="P41" s="40">
        <f t="shared" si="4"/>
        <v>0</v>
      </c>
      <c r="Q41" s="38"/>
      <c r="R41" s="40">
        <f t="shared" si="5"/>
        <v>0</v>
      </c>
      <c r="S41" s="38" t="s">
        <v>14</v>
      </c>
      <c r="T41" s="38">
        <v>1610.62</v>
      </c>
      <c r="U41" s="40" t="e">
        <f t="shared" si="7"/>
        <v>#VALUE!</v>
      </c>
      <c r="V41" s="38">
        <f t="shared" si="12"/>
        <v>1.6106199999999999</v>
      </c>
      <c r="W41" s="19" t="e">
        <f t="shared" si="13"/>
        <v>#DIV/0!</v>
      </c>
      <c r="X41" s="46"/>
    </row>
    <row r="42" spans="1:24" ht="72.599999999999994" hidden="1" x14ac:dyDescent="0.3">
      <c r="A42" s="44" t="s">
        <v>63</v>
      </c>
      <c r="B42" s="17" t="s">
        <v>64</v>
      </c>
      <c r="C42" s="18" t="s">
        <v>14</v>
      </c>
      <c r="D42" s="38"/>
      <c r="E42" s="38"/>
      <c r="F42" s="36">
        <f t="shared" si="8"/>
        <v>0</v>
      </c>
      <c r="G42" s="38"/>
      <c r="H42" s="40">
        <f t="shared" si="0"/>
        <v>0</v>
      </c>
      <c r="I42" s="36">
        <f t="shared" si="9"/>
        <v>0</v>
      </c>
      <c r="J42" s="40">
        <f t="shared" si="1"/>
        <v>0</v>
      </c>
      <c r="K42" s="36">
        <f t="shared" si="10"/>
        <v>0</v>
      </c>
      <c r="L42" s="40">
        <f t="shared" si="2"/>
        <v>0</v>
      </c>
      <c r="M42" s="38"/>
      <c r="N42" s="40">
        <f t="shared" si="3"/>
        <v>0</v>
      </c>
      <c r="O42" s="36">
        <f t="shared" si="11"/>
        <v>0</v>
      </c>
      <c r="P42" s="40">
        <f t="shared" si="4"/>
        <v>0</v>
      </c>
      <c r="Q42" s="38"/>
      <c r="R42" s="40">
        <f t="shared" si="5"/>
        <v>0</v>
      </c>
      <c r="S42" s="38" t="s">
        <v>14</v>
      </c>
      <c r="T42" s="38">
        <v>1610.62</v>
      </c>
      <c r="U42" s="40" t="e">
        <f t="shared" si="7"/>
        <v>#VALUE!</v>
      </c>
      <c r="V42" s="38">
        <f t="shared" si="12"/>
        <v>1.6106199999999999</v>
      </c>
      <c r="W42" s="19" t="e">
        <f t="shared" si="13"/>
        <v>#DIV/0!</v>
      </c>
      <c r="X42" s="46"/>
    </row>
    <row r="43" spans="1:24" s="27" customFormat="1" ht="42" customHeight="1" x14ac:dyDescent="0.3">
      <c r="A43" s="43" t="s">
        <v>65</v>
      </c>
      <c r="B43" s="25" t="s">
        <v>66</v>
      </c>
      <c r="C43" s="26">
        <v>4050000</v>
      </c>
      <c r="D43" s="37">
        <v>3730</v>
      </c>
      <c r="E43" s="37">
        <v>3730</v>
      </c>
      <c r="F43" s="36">
        <f t="shared" si="8"/>
        <v>0</v>
      </c>
      <c r="G43" s="37">
        <v>3730</v>
      </c>
      <c r="H43" s="40">
        <f t="shared" si="0"/>
        <v>0</v>
      </c>
      <c r="I43" s="36">
        <f t="shared" si="9"/>
        <v>3730</v>
      </c>
      <c r="J43" s="40">
        <f t="shared" si="1"/>
        <v>0</v>
      </c>
      <c r="K43" s="36">
        <f t="shared" si="10"/>
        <v>3730</v>
      </c>
      <c r="L43" s="40">
        <f t="shared" si="2"/>
        <v>0</v>
      </c>
      <c r="M43" s="37">
        <v>3730</v>
      </c>
      <c r="N43" s="40">
        <f t="shared" si="3"/>
        <v>0</v>
      </c>
      <c r="O43" s="36">
        <f t="shared" si="11"/>
        <v>3730</v>
      </c>
      <c r="P43" s="40">
        <f t="shared" si="4"/>
        <v>0</v>
      </c>
      <c r="Q43" s="37">
        <v>3730</v>
      </c>
      <c r="R43" s="40">
        <f t="shared" si="5"/>
        <v>0</v>
      </c>
      <c r="S43" s="37">
        <f t="shared" ref="S43:S61" si="14">C43/1000</f>
        <v>4050</v>
      </c>
      <c r="T43" s="37">
        <v>4383908.2</v>
      </c>
      <c r="U43" s="40">
        <f t="shared" si="7"/>
        <v>320</v>
      </c>
      <c r="V43" s="37">
        <f t="shared" si="12"/>
        <v>4383.9081999999999</v>
      </c>
      <c r="W43" s="19">
        <f t="shared" si="13"/>
        <v>17.531050938337799</v>
      </c>
      <c r="X43" s="51" t="s">
        <v>298</v>
      </c>
    </row>
    <row r="44" spans="1:24" ht="20.399999999999999" hidden="1" customHeight="1" x14ac:dyDescent="0.3">
      <c r="A44" s="44" t="s">
        <v>67</v>
      </c>
      <c r="B44" s="17" t="s">
        <v>68</v>
      </c>
      <c r="C44" s="18">
        <v>4050000</v>
      </c>
      <c r="D44" s="38"/>
      <c r="E44" s="38"/>
      <c r="F44" s="36">
        <f t="shared" si="8"/>
        <v>0</v>
      </c>
      <c r="G44" s="38"/>
      <c r="H44" s="40">
        <f t="shared" si="0"/>
        <v>0</v>
      </c>
      <c r="I44" s="36">
        <f t="shared" si="9"/>
        <v>0</v>
      </c>
      <c r="J44" s="40">
        <f t="shared" si="1"/>
        <v>0</v>
      </c>
      <c r="K44" s="36">
        <f t="shared" si="10"/>
        <v>0</v>
      </c>
      <c r="L44" s="40">
        <f t="shared" si="2"/>
        <v>0</v>
      </c>
      <c r="M44" s="38"/>
      <c r="N44" s="40">
        <f t="shared" si="3"/>
        <v>0</v>
      </c>
      <c r="O44" s="36">
        <f t="shared" si="11"/>
        <v>0</v>
      </c>
      <c r="P44" s="40">
        <f t="shared" si="4"/>
        <v>0</v>
      </c>
      <c r="Q44" s="38"/>
      <c r="R44" s="40">
        <f t="shared" si="5"/>
        <v>0</v>
      </c>
      <c r="S44" s="38">
        <f t="shared" si="14"/>
        <v>4050</v>
      </c>
      <c r="T44" s="38">
        <v>4383908.2</v>
      </c>
      <c r="U44" s="40">
        <f t="shared" si="7"/>
        <v>4050</v>
      </c>
      <c r="V44" s="38">
        <f t="shared" si="12"/>
        <v>4383.9081999999999</v>
      </c>
      <c r="W44" s="19" t="e">
        <f t="shared" si="13"/>
        <v>#DIV/0!</v>
      </c>
      <c r="X44" s="46"/>
    </row>
    <row r="45" spans="1:24" ht="0.6" hidden="1" customHeight="1" x14ac:dyDescent="0.3">
      <c r="A45" s="44" t="s">
        <v>69</v>
      </c>
      <c r="B45" s="17" t="s">
        <v>70</v>
      </c>
      <c r="C45" s="18">
        <v>4050000</v>
      </c>
      <c r="D45" s="38"/>
      <c r="E45" s="38"/>
      <c r="F45" s="36">
        <f t="shared" si="8"/>
        <v>0</v>
      </c>
      <c r="G45" s="38"/>
      <c r="H45" s="40">
        <f t="shared" si="0"/>
        <v>0</v>
      </c>
      <c r="I45" s="36">
        <f t="shared" si="9"/>
        <v>0</v>
      </c>
      <c r="J45" s="40">
        <f t="shared" si="1"/>
        <v>0</v>
      </c>
      <c r="K45" s="36">
        <f t="shared" si="10"/>
        <v>0</v>
      </c>
      <c r="L45" s="40">
        <f t="shared" si="2"/>
        <v>0</v>
      </c>
      <c r="M45" s="38"/>
      <c r="N45" s="40">
        <f t="shared" si="3"/>
        <v>0</v>
      </c>
      <c r="O45" s="36">
        <f t="shared" si="11"/>
        <v>0</v>
      </c>
      <c r="P45" s="40">
        <f t="shared" si="4"/>
        <v>0</v>
      </c>
      <c r="Q45" s="38"/>
      <c r="R45" s="40">
        <f t="shared" si="5"/>
        <v>0</v>
      </c>
      <c r="S45" s="38">
        <f t="shared" si="14"/>
        <v>4050</v>
      </c>
      <c r="T45" s="38">
        <v>4383908.2</v>
      </c>
      <c r="U45" s="40">
        <f t="shared" si="7"/>
        <v>4050</v>
      </c>
      <c r="V45" s="38">
        <f t="shared" si="12"/>
        <v>4383.9081999999999</v>
      </c>
      <c r="W45" s="19" t="e">
        <f t="shared" si="13"/>
        <v>#DIV/0!</v>
      </c>
      <c r="X45" s="46"/>
    </row>
    <row r="46" spans="1:24" s="27" customFormat="1" ht="92.25" customHeight="1" x14ac:dyDescent="0.3">
      <c r="A46" s="43" t="s">
        <v>361</v>
      </c>
      <c r="B46" s="25" t="s">
        <v>71</v>
      </c>
      <c r="C46" s="26">
        <v>11645000</v>
      </c>
      <c r="D46" s="37">
        <v>11150</v>
      </c>
      <c r="E46" s="37">
        <v>11150</v>
      </c>
      <c r="F46" s="36">
        <f t="shared" si="8"/>
        <v>0</v>
      </c>
      <c r="G46" s="37">
        <v>11150</v>
      </c>
      <c r="H46" s="40">
        <f t="shared" si="0"/>
        <v>0</v>
      </c>
      <c r="I46" s="36">
        <f t="shared" si="9"/>
        <v>11150</v>
      </c>
      <c r="J46" s="40">
        <f t="shared" si="1"/>
        <v>0</v>
      </c>
      <c r="K46" s="36">
        <f t="shared" si="10"/>
        <v>11150</v>
      </c>
      <c r="L46" s="40">
        <f t="shared" si="2"/>
        <v>0</v>
      </c>
      <c r="M46" s="37">
        <v>11150</v>
      </c>
      <c r="N46" s="40">
        <f t="shared" si="3"/>
        <v>0</v>
      </c>
      <c r="O46" s="36">
        <f t="shared" si="11"/>
        <v>11150</v>
      </c>
      <c r="P46" s="40">
        <f t="shared" si="4"/>
        <v>0</v>
      </c>
      <c r="Q46" s="37">
        <v>10700</v>
      </c>
      <c r="R46" s="40">
        <f t="shared" si="5"/>
        <v>-450</v>
      </c>
      <c r="S46" s="37">
        <f t="shared" si="14"/>
        <v>11645</v>
      </c>
      <c r="T46" s="37">
        <v>12705214.15</v>
      </c>
      <c r="U46" s="40">
        <f t="shared" si="7"/>
        <v>945</v>
      </c>
      <c r="V46" s="37">
        <f t="shared" si="12"/>
        <v>12705.21415</v>
      </c>
      <c r="W46" s="19">
        <f t="shared" si="13"/>
        <v>13.948108968609873</v>
      </c>
      <c r="X46" s="50" t="s">
        <v>373</v>
      </c>
    </row>
    <row r="47" spans="1:24" s="27" customFormat="1" ht="160.19999999999999" hidden="1" customHeight="1" x14ac:dyDescent="0.3">
      <c r="A47" s="43" t="s">
        <v>287</v>
      </c>
      <c r="B47" s="25" t="s">
        <v>72</v>
      </c>
      <c r="C47" s="26">
        <v>10250000</v>
      </c>
      <c r="D47" s="37"/>
      <c r="E47" s="37"/>
      <c r="F47" s="36">
        <f t="shared" si="8"/>
        <v>0</v>
      </c>
      <c r="G47" s="37"/>
      <c r="H47" s="40">
        <f t="shared" si="0"/>
        <v>0</v>
      </c>
      <c r="I47" s="36">
        <f t="shared" si="9"/>
        <v>0</v>
      </c>
      <c r="J47" s="40">
        <f t="shared" si="1"/>
        <v>0</v>
      </c>
      <c r="K47" s="36">
        <f t="shared" si="10"/>
        <v>0</v>
      </c>
      <c r="L47" s="40">
        <f t="shared" si="2"/>
        <v>0</v>
      </c>
      <c r="M47" s="37"/>
      <c r="N47" s="40">
        <f t="shared" si="3"/>
        <v>0</v>
      </c>
      <c r="O47" s="36">
        <f t="shared" si="11"/>
        <v>0</v>
      </c>
      <c r="P47" s="40">
        <f t="shared" si="4"/>
        <v>0</v>
      </c>
      <c r="Q47" s="37"/>
      <c r="R47" s="40">
        <f t="shared" si="5"/>
        <v>0</v>
      </c>
      <c r="S47" s="37">
        <f t="shared" si="14"/>
        <v>10250</v>
      </c>
      <c r="T47" s="37">
        <v>11225045.869999999</v>
      </c>
      <c r="U47" s="40">
        <f t="shared" si="7"/>
        <v>10250</v>
      </c>
      <c r="V47" s="37">
        <f t="shared" si="12"/>
        <v>11225.04587</v>
      </c>
      <c r="W47" s="19" t="e">
        <f t="shared" si="13"/>
        <v>#DIV/0!</v>
      </c>
      <c r="X47" s="47"/>
    </row>
    <row r="48" spans="1:24" ht="113.4" hidden="1" x14ac:dyDescent="0.3">
      <c r="A48" s="44" t="s">
        <v>288</v>
      </c>
      <c r="B48" s="17" t="s">
        <v>73</v>
      </c>
      <c r="C48" s="18">
        <v>6700000</v>
      </c>
      <c r="D48" s="38"/>
      <c r="E48" s="38"/>
      <c r="F48" s="36">
        <f t="shared" si="8"/>
        <v>0</v>
      </c>
      <c r="G48" s="38"/>
      <c r="H48" s="40">
        <f t="shared" si="0"/>
        <v>0</v>
      </c>
      <c r="I48" s="36">
        <f t="shared" si="9"/>
        <v>0</v>
      </c>
      <c r="J48" s="40">
        <f t="shared" si="1"/>
        <v>0</v>
      </c>
      <c r="K48" s="36">
        <f t="shared" si="10"/>
        <v>0</v>
      </c>
      <c r="L48" s="40">
        <f t="shared" si="2"/>
        <v>0</v>
      </c>
      <c r="M48" s="38"/>
      <c r="N48" s="40">
        <f t="shared" si="3"/>
        <v>0</v>
      </c>
      <c r="O48" s="36">
        <f t="shared" si="11"/>
        <v>0</v>
      </c>
      <c r="P48" s="40">
        <f t="shared" si="4"/>
        <v>0</v>
      </c>
      <c r="Q48" s="38"/>
      <c r="R48" s="40">
        <f t="shared" si="5"/>
        <v>0</v>
      </c>
      <c r="S48" s="38">
        <f t="shared" si="14"/>
        <v>6700</v>
      </c>
      <c r="T48" s="38">
        <v>7515836.0600000005</v>
      </c>
      <c r="U48" s="40">
        <f t="shared" si="7"/>
        <v>6700</v>
      </c>
      <c r="V48" s="38">
        <f t="shared" si="12"/>
        <v>7515.8360600000005</v>
      </c>
      <c r="W48" s="19" t="e">
        <f t="shared" si="13"/>
        <v>#DIV/0!</v>
      </c>
      <c r="X48" s="46"/>
    </row>
    <row r="49" spans="1:24" ht="32.4" hidden="1" customHeight="1" x14ac:dyDescent="0.3">
      <c r="A49" s="44" t="s">
        <v>74</v>
      </c>
      <c r="B49" s="17" t="s">
        <v>75</v>
      </c>
      <c r="C49" s="18">
        <v>2913235.92</v>
      </c>
      <c r="D49" s="38"/>
      <c r="E49" s="38"/>
      <c r="F49" s="36">
        <f t="shared" si="8"/>
        <v>0</v>
      </c>
      <c r="G49" s="38"/>
      <c r="H49" s="40">
        <f t="shared" si="0"/>
        <v>0</v>
      </c>
      <c r="I49" s="36">
        <f t="shared" si="9"/>
        <v>0</v>
      </c>
      <c r="J49" s="40">
        <f t="shared" si="1"/>
        <v>0</v>
      </c>
      <c r="K49" s="36">
        <f t="shared" si="10"/>
        <v>0</v>
      </c>
      <c r="L49" s="40">
        <f t="shared" si="2"/>
        <v>0</v>
      </c>
      <c r="M49" s="38"/>
      <c r="N49" s="40">
        <f t="shared" si="3"/>
        <v>0</v>
      </c>
      <c r="O49" s="36">
        <f t="shared" si="11"/>
        <v>0</v>
      </c>
      <c r="P49" s="40">
        <f t="shared" si="4"/>
        <v>0</v>
      </c>
      <c r="Q49" s="38"/>
      <c r="R49" s="40">
        <f t="shared" si="5"/>
        <v>0</v>
      </c>
      <c r="S49" s="38">
        <f t="shared" si="14"/>
        <v>2913.2359200000001</v>
      </c>
      <c r="T49" s="38">
        <v>3206571.81</v>
      </c>
      <c r="U49" s="40">
        <f t="shared" si="7"/>
        <v>2913.2359200000001</v>
      </c>
      <c r="V49" s="38">
        <f t="shared" si="12"/>
        <v>3206.5718099999999</v>
      </c>
      <c r="W49" s="19" t="e">
        <f t="shared" si="13"/>
        <v>#DIV/0!</v>
      </c>
      <c r="X49" s="46"/>
    </row>
    <row r="50" spans="1:24" ht="164.4" hidden="1" x14ac:dyDescent="0.3">
      <c r="A50" s="44" t="s">
        <v>74</v>
      </c>
      <c r="B50" s="17" t="s">
        <v>76</v>
      </c>
      <c r="C50" s="18">
        <v>1586764.08</v>
      </c>
      <c r="D50" s="38"/>
      <c r="E50" s="38"/>
      <c r="F50" s="36">
        <f t="shared" si="8"/>
        <v>0</v>
      </c>
      <c r="G50" s="38"/>
      <c r="H50" s="40">
        <f t="shared" si="0"/>
        <v>0</v>
      </c>
      <c r="I50" s="36">
        <f t="shared" si="9"/>
        <v>0</v>
      </c>
      <c r="J50" s="40">
        <f t="shared" si="1"/>
        <v>0</v>
      </c>
      <c r="K50" s="36">
        <f t="shared" si="10"/>
        <v>0</v>
      </c>
      <c r="L50" s="40">
        <f t="shared" si="2"/>
        <v>0</v>
      </c>
      <c r="M50" s="38"/>
      <c r="N50" s="40">
        <f t="shared" si="3"/>
        <v>0</v>
      </c>
      <c r="O50" s="36">
        <f t="shared" si="11"/>
        <v>0</v>
      </c>
      <c r="P50" s="40">
        <f t="shared" si="4"/>
        <v>0</v>
      </c>
      <c r="Q50" s="38"/>
      <c r="R50" s="40">
        <f t="shared" si="5"/>
        <v>0</v>
      </c>
      <c r="S50" s="38">
        <f t="shared" si="14"/>
        <v>1586.7640800000001</v>
      </c>
      <c r="T50" s="38">
        <v>1586764.08</v>
      </c>
      <c r="U50" s="40">
        <f t="shared" si="7"/>
        <v>1586.7640800000001</v>
      </c>
      <c r="V50" s="38">
        <f t="shared" si="12"/>
        <v>1586.7640800000001</v>
      </c>
      <c r="W50" s="19" t="e">
        <f t="shared" si="13"/>
        <v>#DIV/0!</v>
      </c>
      <c r="X50" s="46"/>
    </row>
    <row r="51" spans="1:24" ht="144" hidden="1" x14ac:dyDescent="0.3">
      <c r="A51" s="44" t="s">
        <v>77</v>
      </c>
      <c r="B51" s="17" t="s">
        <v>78</v>
      </c>
      <c r="C51" s="18">
        <v>1783880.89</v>
      </c>
      <c r="D51" s="38"/>
      <c r="E51" s="38"/>
      <c r="F51" s="36">
        <f t="shared" si="8"/>
        <v>0</v>
      </c>
      <c r="G51" s="38"/>
      <c r="H51" s="40">
        <f t="shared" si="0"/>
        <v>0</v>
      </c>
      <c r="I51" s="36">
        <f t="shared" si="9"/>
        <v>0</v>
      </c>
      <c r="J51" s="40">
        <f t="shared" si="1"/>
        <v>0</v>
      </c>
      <c r="K51" s="36">
        <f t="shared" si="10"/>
        <v>0</v>
      </c>
      <c r="L51" s="40">
        <f t="shared" si="2"/>
        <v>0</v>
      </c>
      <c r="M51" s="38"/>
      <c r="N51" s="40">
        <f t="shared" si="3"/>
        <v>0</v>
      </c>
      <c r="O51" s="36">
        <f t="shared" si="11"/>
        <v>0</v>
      </c>
      <c r="P51" s="40">
        <f t="shared" si="4"/>
        <v>0</v>
      </c>
      <c r="Q51" s="38"/>
      <c r="R51" s="40">
        <f t="shared" si="5"/>
        <v>0</v>
      </c>
      <c r="S51" s="38">
        <f t="shared" si="14"/>
        <v>1783.8808899999999</v>
      </c>
      <c r="T51" s="38">
        <v>2306381.06</v>
      </c>
      <c r="U51" s="40">
        <f t="shared" si="7"/>
        <v>1783.8808899999999</v>
      </c>
      <c r="V51" s="38">
        <f t="shared" si="12"/>
        <v>2306.3810600000002</v>
      </c>
      <c r="W51" s="19" t="e">
        <f t="shared" si="13"/>
        <v>#DIV/0!</v>
      </c>
      <c r="X51" s="46"/>
    </row>
    <row r="52" spans="1:24" ht="144" hidden="1" x14ac:dyDescent="0.3">
      <c r="A52" s="44" t="s">
        <v>77</v>
      </c>
      <c r="B52" s="17" t="s">
        <v>79</v>
      </c>
      <c r="C52" s="18">
        <v>416119.11</v>
      </c>
      <c r="D52" s="38"/>
      <c r="E52" s="38"/>
      <c r="F52" s="36">
        <f t="shared" si="8"/>
        <v>0</v>
      </c>
      <c r="G52" s="38"/>
      <c r="H52" s="40">
        <f t="shared" si="0"/>
        <v>0</v>
      </c>
      <c r="I52" s="36">
        <f t="shared" si="9"/>
        <v>0</v>
      </c>
      <c r="J52" s="40">
        <f t="shared" si="1"/>
        <v>0</v>
      </c>
      <c r="K52" s="36">
        <f t="shared" si="10"/>
        <v>0</v>
      </c>
      <c r="L52" s="40">
        <f t="shared" si="2"/>
        <v>0</v>
      </c>
      <c r="M52" s="38"/>
      <c r="N52" s="40">
        <f t="shared" si="3"/>
        <v>0</v>
      </c>
      <c r="O52" s="36">
        <f t="shared" si="11"/>
        <v>0</v>
      </c>
      <c r="P52" s="40">
        <f t="shared" si="4"/>
        <v>0</v>
      </c>
      <c r="Q52" s="38"/>
      <c r="R52" s="40">
        <f t="shared" si="5"/>
        <v>0</v>
      </c>
      <c r="S52" s="38">
        <f t="shared" si="14"/>
        <v>416.11910999999998</v>
      </c>
      <c r="T52" s="38">
        <v>416119.11</v>
      </c>
      <c r="U52" s="40">
        <f t="shared" si="7"/>
        <v>416.11910999999998</v>
      </c>
      <c r="V52" s="38">
        <f t="shared" si="12"/>
        <v>416.11910999999998</v>
      </c>
      <c r="W52" s="19" t="e">
        <f t="shared" si="13"/>
        <v>#DIV/0!</v>
      </c>
      <c r="X52" s="46"/>
    </row>
    <row r="53" spans="1:24" s="27" customFormat="1" ht="72.599999999999994" hidden="1" x14ac:dyDescent="0.3">
      <c r="A53" s="43" t="s">
        <v>80</v>
      </c>
      <c r="B53" s="25" t="s">
        <v>81</v>
      </c>
      <c r="C53" s="26">
        <v>3550000</v>
      </c>
      <c r="D53" s="37"/>
      <c r="E53" s="37"/>
      <c r="F53" s="36">
        <f t="shared" si="8"/>
        <v>0</v>
      </c>
      <c r="G53" s="37"/>
      <c r="H53" s="40">
        <f t="shared" si="0"/>
        <v>0</v>
      </c>
      <c r="I53" s="36">
        <f t="shared" si="9"/>
        <v>0</v>
      </c>
      <c r="J53" s="40">
        <f t="shared" si="1"/>
        <v>0</v>
      </c>
      <c r="K53" s="36">
        <f t="shared" si="10"/>
        <v>0</v>
      </c>
      <c r="L53" s="40">
        <f t="shared" si="2"/>
        <v>0</v>
      </c>
      <c r="M53" s="37"/>
      <c r="N53" s="40">
        <f t="shared" si="3"/>
        <v>0</v>
      </c>
      <c r="O53" s="36">
        <f t="shared" si="11"/>
        <v>0</v>
      </c>
      <c r="P53" s="40">
        <f t="shared" si="4"/>
        <v>0</v>
      </c>
      <c r="Q53" s="37"/>
      <c r="R53" s="40">
        <f t="shared" si="5"/>
        <v>0</v>
      </c>
      <c r="S53" s="37">
        <f t="shared" si="14"/>
        <v>3550</v>
      </c>
      <c r="T53" s="37">
        <v>3709209.81</v>
      </c>
      <c r="U53" s="40">
        <f t="shared" si="7"/>
        <v>3550</v>
      </c>
      <c r="V53" s="37">
        <f t="shared" si="12"/>
        <v>3709.2098099999998</v>
      </c>
      <c r="W53" s="19" t="e">
        <f t="shared" si="13"/>
        <v>#DIV/0!</v>
      </c>
      <c r="X53" s="47"/>
    </row>
    <row r="54" spans="1:24" s="27" customFormat="1" ht="62.4" hidden="1" x14ac:dyDescent="0.3">
      <c r="A54" s="43" t="s">
        <v>82</v>
      </c>
      <c r="B54" s="25" t="s">
        <v>83</v>
      </c>
      <c r="C54" s="26">
        <v>3550000</v>
      </c>
      <c r="D54" s="37"/>
      <c r="E54" s="37"/>
      <c r="F54" s="36">
        <f t="shared" si="8"/>
        <v>0</v>
      </c>
      <c r="G54" s="37"/>
      <c r="H54" s="40">
        <f t="shared" si="0"/>
        <v>0</v>
      </c>
      <c r="I54" s="36">
        <f t="shared" si="9"/>
        <v>0</v>
      </c>
      <c r="J54" s="40">
        <f t="shared" si="1"/>
        <v>0</v>
      </c>
      <c r="K54" s="36">
        <f t="shared" si="10"/>
        <v>0</v>
      </c>
      <c r="L54" s="40">
        <f t="shared" si="2"/>
        <v>0</v>
      </c>
      <c r="M54" s="37"/>
      <c r="N54" s="40">
        <f t="shared" si="3"/>
        <v>0</v>
      </c>
      <c r="O54" s="36">
        <f t="shared" si="11"/>
        <v>0</v>
      </c>
      <c r="P54" s="40">
        <f t="shared" si="4"/>
        <v>0</v>
      </c>
      <c r="Q54" s="37"/>
      <c r="R54" s="40">
        <f t="shared" si="5"/>
        <v>0</v>
      </c>
      <c r="S54" s="37">
        <f t="shared" si="14"/>
        <v>3550</v>
      </c>
      <c r="T54" s="37">
        <v>3709209.81</v>
      </c>
      <c r="U54" s="40">
        <f t="shared" si="7"/>
        <v>3550</v>
      </c>
      <c r="V54" s="37">
        <f t="shared" si="12"/>
        <v>3709.2098099999998</v>
      </c>
      <c r="W54" s="19" t="e">
        <f t="shared" si="13"/>
        <v>#DIV/0!</v>
      </c>
      <c r="X54" s="47"/>
    </row>
    <row r="55" spans="1:24" s="27" customFormat="1" ht="0.6" hidden="1" customHeight="1" x14ac:dyDescent="0.3">
      <c r="A55" s="43" t="s">
        <v>84</v>
      </c>
      <c r="B55" s="25" t="s">
        <v>85</v>
      </c>
      <c r="C55" s="26">
        <v>1395000</v>
      </c>
      <c r="D55" s="37"/>
      <c r="E55" s="37"/>
      <c r="F55" s="36">
        <f t="shared" si="8"/>
        <v>0</v>
      </c>
      <c r="G55" s="37"/>
      <c r="H55" s="40">
        <f t="shared" si="0"/>
        <v>0</v>
      </c>
      <c r="I55" s="36">
        <f t="shared" si="9"/>
        <v>0</v>
      </c>
      <c r="J55" s="40">
        <f t="shared" si="1"/>
        <v>0</v>
      </c>
      <c r="K55" s="36">
        <f t="shared" si="10"/>
        <v>0</v>
      </c>
      <c r="L55" s="40">
        <f t="shared" si="2"/>
        <v>0</v>
      </c>
      <c r="M55" s="37"/>
      <c r="N55" s="40">
        <f t="shared" si="3"/>
        <v>0</v>
      </c>
      <c r="O55" s="36">
        <f t="shared" si="11"/>
        <v>0</v>
      </c>
      <c r="P55" s="40">
        <f t="shared" si="4"/>
        <v>0</v>
      </c>
      <c r="Q55" s="37"/>
      <c r="R55" s="40">
        <f t="shared" si="5"/>
        <v>0</v>
      </c>
      <c r="S55" s="37">
        <f t="shared" si="14"/>
        <v>1395</v>
      </c>
      <c r="T55" s="37">
        <v>1480168.28</v>
      </c>
      <c r="U55" s="40">
        <f t="shared" si="7"/>
        <v>1395</v>
      </c>
      <c r="V55" s="37">
        <f t="shared" si="12"/>
        <v>1480.1682800000001</v>
      </c>
      <c r="W55" s="19" t="e">
        <f t="shared" si="13"/>
        <v>#DIV/0!</v>
      </c>
      <c r="X55" s="47"/>
    </row>
    <row r="56" spans="1:24" ht="154.19999999999999" hidden="1" x14ac:dyDescent="0.3">
      <c r="A56" s="44" t="s">
        <v>86</v>
      </c>
      <c r="B56" s="17" t="s">
        <v>87</v>
      </c>
      <c r="C56" s="18">
        <v>1395000</v>
      </c>
      <c r="D56" s="38"/>
      <c r="E56" s="38"/>
      <c r="F56" s="36">
        <f t="shared" si="8"/>
        <v>0</v>
      </c>
      <c r="G56" s="38"/>
      <c r="H56" s="40">
        <f t="shared" si="0"/>
        <v>0</v>
      </c>
      <c r="I56" s="36">
        <f t="shared" si="9"/>
        <v>0</v>
      </c>
      <c r="J56" s="40">
        <f t="shared" si="1"/>
        <v>0</v>
      </c>
      <c r="K56" s="36">
        <f t="shared" si="10"/>
        <v>0</v>
      </c>
      <c r="L56" s="40">
        <f t="shared" si="2"/>
        <v>0</v>
      </c>
      <c r="M56" s="38"/>
      <c r="N56" s="40">
        <f t="shared" si="3"/>
        <v>0</v>
      </c>
      <c r="O56" s="36">
        <f t="shared" si="11"/>
        <v>0</v>
      </c>
      <c r="P56" s="40">
        <f t="shared" si="4"/>
        <v>0</v>
      </c>
      <c r="Q56" s="38"/>
      <c r="R56" s="40">
        <f t="shared" si="5"/>
        <v>0</v>
      </c>
      <c r="S56" s="38">
        <f t="shared" si="14"/>
        <v>1395</v>
      </c>
      <c r="T56" s="38">
        <v>1480168.28</v>
      </c>
      <c r="U56" s="40">
        <f t="shared" si="7"/>
        <v>1395</v>
      </c>
      <c r="V56" s="38">
        <f t="shared" si="12"/>
        <v>1480.1682800000001</v>
      </c>
      <c r="W56" s="19" t="e">
        <f t="shared" si="13"/>
        <v>#DIV/0!</v>
      </c>
      <c r="X56" s="46"/>
    </row>
    <row r="57" spans="1:24" ht="154.19999999999999" hidden="1" x14ac:dyDescent="0.3">
      <c r="A57" s="44" t="s">
        <v>88</v>
      </c>
      <c r="B57" s="17" t="s">
        <v>89</v>
      </c>
      <c r="C57" s="18">
        <v>1395000</v>
      </c>
      <c r="D57" s="38"/>
      <c r="E57" s="38"/>
      <c r="F57" s="36">
        <f t="shared" si="8"/>
        <v>0</v>
      </c>
      <c r="G57" s="38"/>
      <c r="H57" s="40">
        <f t="shared" si="0"/>
        <v>0</v>
      </c>
      <c r="I57" s="36">
        <f t="shared" si="9"/>
        <v>0</v>
      </c>
      <c r="J57" s="40">
        <f t="shared" si="1"/>
        <v>0</v>
      </c>
      <c r="K57" s="36">
        <f t="shared" si="10"/>
        <v>0</v>
      </c>
      <c r="L57" s="40">
        <f t="shared" si="2"/>
        <v>0</v>
      </c>
      <c r="M57" s="38"/>
      <c r="N57" s="40">
        <f t="shared" si="3"/>
        <v>0</v>
      </c>
      <c r="O57" s="36">
        <f t="shared" si="11"/>
        <v>0</v>
      </c>
      <c r="P57" s="40">
        <f t="shared" si="4"/>
        <v>0</v>
      </c>
      <c r="Q57" s="38"/>
      <c r="R57" s="40">
        <f t="shared" si="5"/>
        <v>0</v>
      </c>
      <c r="S57" s="38">
        <f t="shared" si="14"/>
        <v>1395</v>
      </c>
      <c r="T57" s="38">
        <v>1480168.28</v>
      </c>
      <c r="U57" s="40">
        <f t="shared" si="7"/>
        <v>1395</v>
      </c>
      <c r="V57" s="38">
        <f t="shared" si="12"/>
        <v>1480.1682800000001</v>
      </c>
      <c r="W57" s="19" t="e">
        <f t="shared" si="13"/>
        <v>#DIV/0!</v>
      </c>
      <c r="X57" s="46"/>
    </row>
    <row r="58" spans="1:24" s="27" customFormat="1" ht="51.75" customHeight="1" x14ac:dyDescent="0.3">
      <c r="A58" s="43" t="s">
        <v>362</v>
      </c>
      <c r="B58" s="25" t="s">
        <v>90</v>
      </c>
      <c r="C58" s="26">
        <v>1100000</v>
      </c>
      <c r="D58" s="37">
        <v>707</v>
      </c>
      <c r="E58" s="37">
        <v>707</v>
      </c>
      <c r="F58" s="36">
        <f t="shared" si="8"/>
        <v>0</v>
      </c>
      <c r="G58" s="37">
        <v>707</v>
      </c>
      <c r="H58" s="40">
        <f t="shared" si="0"/>
        <v>0</v>
      </c>
      <c r="I58" s="36">
        <f t="shared" si="9"/>
        <v>707</v>
      </c>
      <c r="J58" s="40">
        <f t="shared" si="1"/>
        <v>0</v>
      </c>
      <c r="K58" s="36">
        <f t="shared" si="10"/>
        <v>707</v>
      </c>
      <c r="L58" s="40">
        <f t="shared" si="2"/>
        <v>0</v>
      </c>
      <c r="M58" s="37">
        <v>707</v>
      </c>
      <c r="N58" s="40">
        <f t="shared" si="3"/>
        <v>0</v>
      </c>
      <c r="O58" s="36">
        <f t="shared" si="11"/>
        <v>707</v>
      </c>
      <c r="P58" s="40">
        <f t="shared" si="4"/>
        <v>0</v>
      </c>
      <c r="Q58" s="37">
        <v>1013</v>
      </c>
      <c r="R58" s="40">
        <f t="shared" si="5"/>
        <v>306</v>
      </c>
      <c r="S58" s="37">
        <f t="shared" si="14"/>
        <v>1100</v>
      </c>
      <c r="T58" s="37">
        <v>1061787.1700000002</v>
      </c>
      <c r="U58" s="40">
        <f t="shared" si="7"/>
        <v>87</v>
      </c>
      <c r="V58" s="37">
        <f t="shared" si="12"/>
        <v>1061.7871700000001</v>
      </c>
      <c r="W58" s="19">
        <f t="shared" si="13"/>
        <v>50.182060820367752</v>
      </c>
      <c r="X58" s="48" t="s">
        <v>370</v>
      </c>
    </row>
    <row r="59" spans="1:24" ht="31.8" hidden="1" x14ac:dyDescent="0.3">
      <c r="A59" s="44" t="s">
        <v>91</v>
      </c>
      <c r="B59" s="17" t="s">
        <v>92</v>
      </c>
      <c r="C59" s="18">
        <v>1094000</v>
      </c>
      <c r="D59" s="38"/>
      <c r="E59" s="38"/>
      <c r="F59" s="36">
        <f t="shared" si="8"/>
        <v>0</v>
      </c>
      <c r="G59" s="38"/>
      <c r="H59" s="40">
        <f t="shared" si="0"/>
        <v>0</v>
      </c>
      <c r="I59" s="36">
        <f t="shared" si="9"/>
        <v>0</v>
      </c>
      <c r="J59" s="40">
        <f t="shared" si="1"/>
        <v>0</v>
      </c>
      <c r="K59" s="36">
        <f t="shared" si="10"/>
        <v>0</v>
      </c>
      <c r="L59" s="40">
        <f t="shared" si="2"/>
        <v>0</v>
      </c>
      <c r="M59" s="38"/>
      <c r="N59" s="40">
        <f t="shared" si="3"/>
        <v>0</v>
      </c>
      <c r="O59" s="36">
        <f t="shared" si="11"/>
        <v>0</v>
      </c>
      <c r="P59" s="40">
        <f t="shared" si="4"/>
        <v>0</v>
      </c>
      <c r="Q59" s="38"/>
      <c r="R59" s="40">
        <f t="shared" si="5"/>
        <v>0</v>
      </c>
      <c r="S59" s="38">
        <f t="shared" si="14"/>
        <v>1094</v>
      </c>
      <c r="T59" s="38">
        <v>1055816.05</v>
      </c>
      <c r="U59" s="40">
        <f t="shared" si="7"/>
        <v>1094</v>
      </c>
      <c r="V59" s="38">
        <f t="shared" si="12"/>
        <v>1055.8160500000001</v>
      </c>
      <c r="W59" s="19" t="e">
        <f t="shared" si="13"/>
        <v>#DIV/0!</v>
      </c>
      <c r="X59" s="46"/>
    </row>
    <row r="60" spans="1:24" ht="52.2" hidden="1" x14ac:dyDescent="0.3">
      <c r="A60" s="44" t="s">
        <v>93</v>
      </c>
      <c r="B60" s="17" t="s">
        <v>94</v>
      </c>
      <c r="C60" s="18">
        <v>169000</v>
      </c>
      <c r="D60" s="38"/>
      <c r="E60" s="38"/>
      <c r="F60" s="36">
        <f t="shared" si="8"/>
        <v>0</v>
      </c>
      <c r="G60" s="38"/>
      <c r="H60" s="40">
        <f t="shared" si="0"/>
        <v>0</v>
      </c>
      <c r="I60" s="36">
        <f t="shared" si="9"/>
        <v>0</v>
      </c>
      <c r="J60" s="40">
        <f t="shared" si="1"/>
        <v>0</v>
      </c>
      <c r="K60" s="36">
        <f t="shared" si="10"/>
        <v>0</v>
      </c>
      <c r="L60" s="40">
        <f t="shared" si="2"/>
        <v>0</v>
      </c>
      <c r="M60" s="38"/>
      <c r="N60" s="40">
        <f t="shared" si="3"/>
        <v>0</v>
      </c>
      <c r="O60" s="36">
        <f t="shared" si="11"/>
        <v>0</v>
      </c>
      <c r="P60" s="40">
        <f t="shared" si="4"/>
        <v>0</v>
      </c>
      <c r="Q60" s="38"/>
      <c r="R60" s="40">
        <f t="shared" si="5"/>
        <v>0</v>
      </c>
      <c r="S60" s="38">
        <f t="shared" si="14"/>
        <v>169</v>
      </c>
      <c r="T60" s="38">
        <v>169134</v>
      </c>
      <c r="U60" s="40">
        <f t="shared" si="7"/>
        <v>169</v>
      </c>
      <c r="V60" s="38">
        <f t="shared" si="12"/>
        <v>169.13399999999999</v>
      </c>
      <c r="W60" s="19" t="e">
        <f t="shared" si="13"/>
        <v>#DIV/0!</v>
      </c>
      <c r="X60" s="46"/>
    </row>
    <row r="61" spans="1:24" ht="31.8" hidden="1" x14ac:dyDescent="0.3">
      <c r="A61" s="44" t="s">
        <v>95</v>
      </c>
      <c r="B61" s="17" t="s">
        <v>96</v>
      </c>
      <c r="C61" s="18">
        <v>925000</v>
      </c>
      <c r="D61" s="38"/>
      <c r="E61" s="38"/>
      <c r="F61" s="36">
        <f t="shared" si="8"/>
        <v>0</v>
      </c>
      <c r="G61" s="38"/>
      <c r="H61" s="40">
        <f t="shared" si="0"/>
        <v>0</v>
      </c>
      <c r="I61" s="36">
        <f t="shared" si="9"/>
        <v>0</v>
      </c>
      <c r="J61" s="40">
        <f t="shared" si="1"/>
        <v>0</v>
      </c>
      <c r="K61" s="36">
        <f t="shared" si="10"/>
        <v>0</v>
      </c>
      <c r="L61" s="40">
        <f t="shared" si="2"/>
        <v>0</v>
      </c>
      <c r="M61" s="38"/>
      <c r="N61" s="40">
        <f t="shared" si="3"/>
        <v>0</v>
      </c>
      <c r="O61" s="36">
        <f t="shared" si="11"/>
        <v>0</v>
      </c>
      <c r="P61" s="40">
        <f t="shared" si="4"/>
        <v>0</v>
      </c>
      <c r="Q61" s="38"/>
      <c r="R61" s="40">
        <f t="shared" si="5"/>
        <v>0</v>
      </c>
      <c r="S61" s="38">
        <f t="shared" si="14"/>
        <v>925</v>
      </c>
      <c r="T61" s="38">
        <v>1012779.61</v>
      </c>
      <c r="U61" s="40">
        <f t="shared" si="7"/>
        <v>925</v>
      </c>
      <c r="V61" s="38">
        <f t="shared" si="12"/>
        <v>1012.7796099999999</v>
      </c>
      <c r="W61" s="19" t="e">
        <f t="shared" si="13"/>
        <v>#DIV/0!</v>
      </c>
      <c r="X61" s="46"/>
    </row>
    <row r="62" spans="1:24" ht="31.8" hidden="1" x14ac:dyDescent="0.3">
      <c r="A62" s="44" t="s">
        <v>97</v>
      </c>
      <c r="B62" s="17" t="s">
        <v>98</v>
      </c>
      <c r="C62" s="18" t="s">
        <v>14</v>
      </c>
      <c r="D62" s="38"/>
      <c r="E62" s="38"/>
      <c r="F62" s="36">
        <f t="shared" si="8"/>
        <v>0</v>
      </c>
      <c r="G62" s="38"/>
      <c r="H62" s="40">
        <f t="shared" si="0"/>
        <v>0</v>
      </c>
      <c r="I62" s="36">
        <f t="shared" si="9"/>
        <v>0</v>
      </c>
      <c r="J62" s="40">
        <f t="shared" si="1"/>
        <v>0</v>
      </c>
      <c r="K62" s="36">
        <f t="shared" si="10"/>
        <v>0</v>
      </c>
      <c r="L62" s="40">
        <f t="shared" si="2"/>
        <v>0</v>
      </c>
      <c r="M62" s="38"/>
      <c r="N62" s="40">
        <f t="shared" si="3"/>
        <v>0</v>
      </c>
      <c r="O62" s="36">
        <f t="shared" si="11"/>
        <v>0</v>
      </c>
      <c r="P62" s="40">
        <f t="shared" si="4"/>
        <v>0</v>
      </c>
      <c r="Q62" s="38"/>
      <c r="R62" s="40">
        <f t="shared" si="5"/>
        <v>0</v>
      </c>
      <c r="S62" s="38" t="s">
        <v>14</v>
      </c>
      <c r="T62" s="38">
        <v>-126097.56</v>
      </c>
      <c r="U62" s="40" t="e">
        <f t="shared" si="7"/>
        <v>#VALUE!</v>
      </c>
      <c r="V62" s="38">
        <f t="shared" si="12"/>
        <v>-126.09756</v>
      </c>
      <c r="W62" s="19" t="e">
        <f t="shared" si="13"/>
        <v>#DIV/0!</v>
      </c>
      <c r="X62" s="46"/>
    </row>
    <row r="63" spans="1:24" ht="21.6" hidden="1" x14ac:dyDescent="0.3">
      <c r="A63" s="44" t="s">
        <v>99</v>
      </c>
      <c r="B63" s="17" t="s">
        <v>100</v>
      </c>
      <c r="C63" s="18" t="s">
        <v>14</v>
      </c>
      <c r="D63" s="38"/>
      <c r="E63" s="38"/>
      <c r="F63" s="36">
        <f t="shared" si="8"/>
        <v>0</v>
      </c>
      <c r="G63" s="38"/>
      <c r="H63" s="40">
        <f t="shared" si="0"/>
        <v>0</v>
      </c>
      <c r="I63" s="36">
        <f t="shared" si="9"/>
        <v>0</v>
      </c>
      <c r="J63" s="40">
        <f t="shared" si="1"/>
        <v>0</v>
      </c>
      <c r="K63" s="36">
        <f t="shared" si="10"/>
        <v>0</v>
      </c>
      <c r="L63" s="40">
        <f t="shared" si="2"/>
        <v>0</v>
      </c>
      <c r="M63" s="38"/>
      <c r="N63" s="40">
        <f t="shared" si="3"/>
        <v>0</v>
      </c>
      <c r="O63" s="36">
        <f t="shared" si="11"/>
        <v>0</v>
      </c>
      <c r="P63" s="40">
        <f t="shared" si="4"/>
        <v>0</v>
      </c>
      <c r="Q63" s="38"/>
      <c r="R63" s="40">
        <f t="shared" si="5"/>
        <v>0</v>
      </c>
      <c r="S63" s="38" t="s">
        <v>14</v>
      </c>
      <c r="T63" s="38">
        <v>-126116.16</v>
      </c>
      <c r="U63" s="40" t="e">
        <f t="shared" si="7"/>
        <v>#VALUE!</v>
      </c>
      <c r="V63" s="38">
        <f t="shared" si="12"/>
        <v>-126.11616000000001</v>
      </c>
      <c r="W63" s="19" t="e">
        <f t="shared" si="13"/>
        <v>#DIV/0!</v>
      </c>
      <c r="X63" s="46"/>
    </row>
    <row r="64" spans="1:24" ht="31.8" hidden="1" x14ac:dyDescent="0.3">
      <c r="A64" s="44" t="s">
        <v>101</v>
      </c>
      <c r="B64" s="17" t="s">
        <v>102</v>
      </c>
      <c r="C64" s="18" t="s">
        <v>14</v>
      </c>
      <c r="D64" s="38"/>
      <c r="E64" s="38"/>
      <c r="F64" s="36">
        <f t="shared" si="8"/>
        <v>0</v>
      </c>
      <c r="G64" s="38"/>
      <c r="H64" s="40">
        <f t="shared" si="0"/>
        <v>0</v>
      </c>
      <c r="I64" s="36">
        <f t="shared" si="9"/>
        <v>0</v>
      </c>
      <c r="J64" s="40">
        <f t="shared" si="1"/>
        <v>0</v>
      </c>
      <c r="K64" s="36">
        <f t="shared" si="10"/>
        <v>0</v>
      </c>
      <c r="L64" s="40">
        <f t="shared" si="2"/>
        <v>0</v>
      </c>
      <c r="M64" s="38"/>
      <c r="N64" s="40">
        <f t="shared" si="3"/>
        <v>0</v>
      </c>
      <c r="O64" s="36">
        <f t="shared" si="11"/>
        <v>0</v>
      </c>
      <c r="P64" s="40">
        <f t="shared" si="4"/>
        <v>0</v>
      </c>
      <c r="Q64" s="38"/>
      <c r="R64" s="40">
        <f t="shared" si="5"/>
        <v>0</v>
      </c>
      <c r="S64" s="38" t="s">
        <v>14</v>
      </c>
      <c r="T64" s="38">
        <v>18.600000000000001</v>
      </c>
      <c r="U64" s="40" t="e">
        <f t="shared" si="7"/>
        <v>#VALUE!</v>
      </c>
      <c r="V64" s="38">
        <f t="shared" si="12"/>
        <v>1.8600000000000002E-2</v>
      </c>
      <c r="W64" s="19" t="e">
        <f t="shared" si="13"/>
        <v>#DIV/0!</v>
      </c>
      <c r="X64" s="46"/>
    </row>
    <row r="65" spans="1:24" ht="21.6" hidden="1" x14ac:dyDescent="0.3">
      <c r="A65" s="44" t="s">
        <v>103</v>
      </c>
      <c r="B65" s="17" t="s">
        <v>104</v>
      </c>
      <c r="C65" s="18">
        <v>6000</v>
      </c>
      <c r="D65" s="38"/>
      <c r="E65" s="38"/>
      <c r="F65" s="36">
        <f t="shared" si="8"/>
        <v>0</v>
      </c>
      <c r="G65" s="38"/>
      <c r="H65" s="40">
        <f t="shared" si="0"/>
        <v>0</v>
      </c>
      <c r="I65" s="36">
        <f t="shared" si="9"/>
        <v>0</v>
      </c>
      <c r="J65" s="40">
        <f t="shared" si="1"/>
        <v>0</v>
      </c>
      <c r="K65" s="36">
        <f t="shared" si="10"/>
        <v>0</v>
      </c>
      <c r="L65" s="40">
        <f t="shared" si="2"/>
        <v>0</v>
      </c>
      <c r="M65" s="38"/>
      <c r="N65" s="40">
        <f t="shared" si="3"/>
        <v>0</v>
      </c>
      <c r="O65" s="36">
        <f t="shared" si="11"/>
        <v>0</v>
      </c>
      <c r="P65" s="40">
        <f t="shared" si="4"/>
        <v>0</v>
      </c>
      <c r="Q65" s="38"/>
      <c r="R65" s="40">
        <f t="shared" si="5"/>
        <v>0</v>
      </c>
      <c r="S65" s="38">
        <f t="shared" ref="S65:S92" si="15">C65/1000</f>
        <v>6</v>
      </c>
      <c r="T65" s="38">
        <v>5971.12</v>
      </c>
      <c r="U65" s="40">
        <f t="shared" si="7"/>
        <v>6</v>
      </c>
      <c r="V65" s="38">
        <f t="shared" si="12"/>
        <v>5.97112</v>
      </c>
      <c r="W65" s="19" t="e">
        <f t="shared" si="13"/>
        <v>#DIV/0!</v>
      </c>
      <c r="X65" s="46"/>
    </row>
    <row r="66" spans="1:24" ht="52.2" hidden="1" x14ac:dyDescent="0.3">
      <c r="A66" s="44" t="s">
        <v>105</v>
      </c>
      <c r="B66" s="17" t="s">
        <v>106</v>
      </c>
      <c r="C66" s="18">
        <v>6000</v>
      </c>
      <c r="D66" s="38"/>
      <c r="E66" s="38"/>
      <c r="F66" s="36">
        <f t="shared" si="8"/>
        <v>0</v>
      </c>
      <c r="G66" s="38"/>
      <c r="H66" s="40">
        <f t="shared" si="0"/>
        <v>0</v>
      </c>
      <c r="I66" s="36">
        <f t="shared" si="9"/>
        <v>0</v>
      </c>
      <c r="J66" s="40">
        <f t="shared" si="1"/>
        <v>0</v>
      </c>
      <c r="K66" s="36">
        <f t="shared" si="10"/>
        <v>0</v>
      </c>
      <c r="L66" s="40">
        <f t="shared" si="2"/>
        <v>0</v>
      </c>
      <c r="M66" s="38"/>
      <c r="N66" s="40">
        <f t="shared" si="3"/>
        <v>0</v>
      </c>
      <c r="O66" s="36">
        <f t="shared" si="11"/>
        <v>0</v>
      </c>
      <c r="P66" s="40">
        <f t="shared" si="4"/>
        <v>0</v>
      </c>
      <c r="Q66" s="38"/>
      <c r="R66" s="40">
        <f t="shared" si="5"/>
        <v>0</v>
      </c>
      <c r="S66" s="38">
        <f t="shared" si="15"/>
        <v>6</v>
      </c>
      <c r="T66" s="38">
        <v>5971.12</v>
      </c>
      <c r="U66" s="40">
        <f t="shared" si="7"/>
        <v>6</v>
      </c>
      <c r="V66" s="38">
        <f t="shared" si="12"/>
        <v>5.97112</v>
      </c>
      <c r="W66" s="19" t="e">
        <f t="shared" si="13"/>
        <v>#DIV/0!</v>
      </c>
      <c r="X66" s="46"/>
    </row>
    <row r="67" spans="1:24" s="27" customFormat="1" ht="78.75" customHeight="1" x14ac:dyDescent="0.3">
      <c r="A67" s="43" t="s">
        <v>363</v>
      </c>
      <c r="B67" s="25" t="s">
        <v>107</v>
      </c>
      <c r="C67" s="26">
        <v>790000</v>
      </c>
      <c r="D67" s="37">
        <v>600</v>
      </c>
      <c r="E67" s="37">
        <v>600</v>
      </c>
      <c r="F67" s="36">
        <f t="shared" si="8"/>
        <v>0</v>
      </c>
      <c r="G67" s="37">
        <v>600</v>
      </c>
      <c r="H67" s="40">
        <f t="shared" si="0"/>
        <v>0</v>
      </c>
      <c r="I67" s="36">
        <f t="shared" si="9"/>
        <v>600</v>
      </c>
      <c r="J67" s="40">
        <f t="shared" si="1"/>
        <v>0</v>
      </c>
      <c r="K67" s="36">
        <f t="shared" si="10"/>
        <v>600</v>
      </c>
      <c r="L67" s="40">
        <f t="shared" si="2"/>
        <v>0</v>
      </c>
      <c r="M67" s="37">
        <v>600</v>
      </c>
      <c r="N67" s="40">
        <f t="shared" si="3"/>
        <v>0</v>
      </c>
      <c r="O67" s="36">
        <f t="shared" si="11"/>
        <v>600</v>
      </c>
      <c r="P67" s="40">
        <f t="shared" si="4"/>
        <v>0</v>
      </c>
      <c r="Q67" s="37">
        <v>600</v>
      </c>
      <c r="R67" s="40">
        <f t="shared" si="5"/>
        <v>0</v>
      </c>
      <c r="S67" s="37">
        <f t="shared" si="15"/>
        <v>790</v>
      </c>
      <c r="T67" s="37">
        <v>804238.6</v>
      </c>
      <c r="U67" s="40">
        <f t="shared" si="7"/>
        <v>190</v>
      </c>
      <c r="V67" s="37">
        <f t="shared" si="12"/>
        <v>804.23860000000002</v>
      </c>
      <c r="W67" s="19">
        <f t="shared" si="13"/>
        <v>34.039766666666651</v>
      </c>
      <c r="X67" s="60" t="s">
        <v>374</v>
      </c>
    </row>
    <row r="68" spans="1:24" ht="21.6" hidden="1" x14ac:dyDescent="0.3">
      <c r="A68" s="44" t="s">
        <v>108</v>
      </c>
      <c r="B68" s="17" t="s">
        <v>109</v>
      </c>
      <c r="C68" s="18">
        <v>490000</v>
      </c>
      <c r="D68" s="38"/>
      <c r="E68" s="38"/>
      <c r="F68" s="36">
        <f t="shared" si="8"/>
        <v>0</v>
      </c>
      <c r="G68" s="38"/>
      <c r="H68" s="40">
        <f t="shared" si="0"/>
        <v>0</v>
      </c>
      <c r="I68" s="36">
        <f t="shared" si="9"/>
        <v>0</v>
      </c>
      <c r="J68" s="40">
        <f t="shared" si="1"/>
        <v>0</v>
      </c>
      <c r="K68" s="36">
        <f t="shared" si="10"/>
        <v>0</v>
      </c>
      <c r="L68" s="40">
        <f t="shared" si="2"/>
        <v>0</v>
      </c>
      <c r="M68" s="38"/>
      <c r="N68" s="40">
        <f t="shared" si="3"/>
        <v>0</v>
      </c>
      <c r="O68" s="36">
        <f t="shared" si="11"/>
        <v>0</v>
      </c>
      <c r="P68" s="40">
        <f t="shared" si="4"/>
        <v>0</v>
      </c>
      <c r="Q68" s="38"/>
      <c r="R68" s="40">
        <f t="shared" si="5"/>
        <v>0</v>
      </c>
      <c r="S68" s="38">
        <f t="shared" si="15"/>
        <v>490</v>
      </c>
      <c r="T68" s="38">
        <v>485649.41</v>
      </c>
      <c r="U68" s="40">
        <f t="shared" si="7"/>
        <v>490</v>
      </c>
      <c r="V68" s="38">
        <f t="shared" si="12"/>
        <v>485.64940999999999</v>
      </c>
      <c r="W68" s="19" t="e">
        <f t="shared" si="13"/>
        <v>#DIV/0!</v>
      </c>
      <c r="X68" s="46"/>
    </row>
    <row r="69" spans="1:24" ht="31.8" hidden="1" x14ac:dyDescent="0.3">
      <c r="A69" s="44" t="s">
        <v>110</v>
      </c>
      <c r="B69" s="17" t="s">
        <v>111</v>
      </c>
      <c r="C69" s="18">
        <v>490000</v>
      </c>
      <c r="D69" s="38"/>
      <c r="E69" s="38"/>
      <c r="F69" s="36">
        <f t="shared" si="8"/>
        <v>0</v>
      </c>
      <c r="G69" s="38"/>
      <c r="H69" s="40">
        <f t="shared" si="0"/>
        <v>0</v>
      </c>
      <c r="I69" s="36">
        <f t="shared" si="9"/>
        <v>0</v>
      </c>
      <c r="J69" s="40">
        <f t="shared" si="1"/>
        <v>0</v>
      </c>
      <c r="K69" s="36">
        <f t="shared" si="10"/>
        <v>0</v>
      </c>
      <c r="L69" s="40">
        <f t="shared" si="2"/>
        <v>0</v>
      </c>
      <c r="M69" s="38"/>
      <c r="N69" s="40">
        <f t="shared" si="3"/>
        <v>0</v>
      </c>
      <c r="O69" s="36">
        <f t="shared" si="11"/>
        <v>0</v>
      </c>
      <c r="P69" s="40">
        <f t="shared" si="4"/>
        <v>0</v>
      </c>
      <c r="Q69" s="38"/>
      <c r="R69" s="40">
        <f t="shared" si="5"/>
        <v>0</v>
      </c>
      <c r="S69" s="38">
        <f t="shared" si="15"/>
        <v>490</v>
      </c>
      <c r="T69" s="38">
        <v>485649.41</v>
      </c>
      <c r="U69" s="40">
        <f t="shared" si="7"/>
        <v>490</v>
      </c>
      <c r="V69" s="38">
        <f t="shared" si="12"/>
        <v>485.64940999999999</v>
      </c>
      <c r="W69" s="19" t="e">
        <f t="shared" si="13"/>
        <v>#DIV/0!</v>
      </c>
      <c r="X69" s="46"/>
    </row>
    <row r="70" spans="1:24" ht="52.2" hidden="1" x14ac:dyDescent="0.3">
      <c r="A70" s="44" t="s">
        <v>112</v>
      </c>
      <c r="B70" s="17" t="s">
        <v>113</v>
      </c>
      <c r="C70" s="18">
        <v>490000</v>
      </c>
      <c r="D70" s="38"/>
      <c r="E70" s="38"/>
      <c r="F70" s="36">
        <f t="shared" si="8"/>
        <v>0</v>
      </c>
      <c r="G70" s="38"/>
      <c r="H70" s="40">
        <f t="shared" si="0"/>
        <v>0</v>
      </c>
      <c r="I70" s="36">
        <f t="shared" si="9"/>
        <v>0</v>
      </c>
      <c r="J70" s="40">
        <f t="shared" si="1"/>
        <v>0</v>
      </c>
      <c r="K70" s="36">
        <f t="shared" si="10"/>
        <v>0</v>
      </c>
      <c r="L70" s="40">
        <f t="shared" si="2"/>
        <v>0</v>
      </c>
      <c r="M70" s="38"/>
      <c r="N70" s="40">
        <f t="shared" si="3"/>
        <v>0</v>
      </c>
      <c r="O70" s="36">
        <f t="shared" si="11"/>
        <v>0</v>
      </c>
      <c r="P70" s="40">
        <f t="shared" si="4"/>
        <v>0</v>
      </c>
      <c r="Q70" s="38"/>
      <c r="R70" s="40">
        <f t="shared" si="5"/>
        <v>0</v>
      </c>
      <c r="S70" s="38">
        <f t="shared" si="15"/>
        <v>490</v>
      </c>
      <c r="T70" s="38">
        <v>485649.41</v>
      </c>
      <c r="U70" s="40">
        <f t="shared" si="7"/>
        <v>490</v>
      </c>
      <c r="V70" s="38">
        <f t="shared" si="12"/>
        <v>485.64940999999999</v>
      </c>
      <c r="W70" s="19" t="e">
        <f t="shared" si="13"/>
        <v>#DIV/0!</v>
      </c>
      <c r="X70" s="46"/>
    </row>
    <row r="71" spans="1:24" ht="12" hidden="1" customHeight="1" x14ac:dyDescent="0.3">
      <c r="A71" s="44" t="s">
        <v>289</v>
      </c>
      <c r="B71" s="17" t="s">
        <v>114</v>
      </c>
      <c r="C71" s="18">
        <v>300000</v>
      </c>
      <c r="D71" s="38"/>
      <c r="E71" s="38"/>
      <c r="F71" s="36">
        <f t="shared" si="8"/>
        <v>0</v>
      </c>
      <c r="G71" s="38"/>
      <c r="H71" s="40">
        <f t="shared" si="0"/>
        <v>0</v>
      </c>
      <c r="I71" s="36">
        <f t="shared" si="9"/>
        <v>0</v>
      </c>
      <c r="J71" s="40">
        <f t="shared" si="1"/>
        <v>0</v>
      </c>
      <c r="K71" s="36">
        <f t="shared" si="10"/>
        <v>0</v>
      </c>
      <c r="L71" s="40">
        <f t="shared" si="2"/>
        <v>0</v>
      </c>
      <c r="M71" s="38"/>
      <c r="N71" s="40">
        <f t="shared" si="3"/>
        <v>0</v>
      </c>
      <c r="O71" s="36">
        <f t="shared" si="11"/>
        <v>0</v>
      </c>
      <c r="P71" s="40">
        <f t="shared" si="4"/>
        <v>0</v>
      </c>
      <c r="Q71" s="38"/>
      <c r="R71" s="40">
        <f t="shared" si="5"/>
        <v>0</v>
      </c>
      <c r="S71" s="38">
        <f t="shared" si="15"/>
        <v>300</v>
      </c>
      <c r="T71" s="38">
        <v>318589.19</v>
      </c>
      <c r="U71" s="40">
        <f t="shared" si="7"/>
        <v>300</v>
      </c>
      <c r="V71" s="38">
        <f t="shared" si="12"/>
        <v>318.58919000000003</v>
      </c>
      <c r="W71" s="19" t="e">
        <f t="shared" si="13"/>
        <v>#DIV/0!</v>
      </c>
      <c r="X71" s="46"/>
    </row>
    <row r="72" spans="1:24" ht="0.6" hidden="1" customHeight="1" x14ac:dyDescent="0.3">
      <c r="A72" s="44" t="s">
        <v>290</v>
      </c>
      <c r="B72" s="17" t="s">
        <v>115</v>
      </c>
      <c r="C72" s="18">
        <v>300000</v>
      </c>
      <c r="D72" s="38"/>
      <c r="E72" s="38"/>
      <c r="F72" s="36">
        <f t="shared" si="8"/>
        <v>0</v>
      </c>
      <c r="G72" s="38"/>
      <c r="H72" s="40">
        <f t="shared" si="0"/>
        <v>0</v>
      </c>
      <c r="I72" s="36">
        <f t="shared" si="9"/>
        <v>0</v>
      </c>
      <c r="J72" s="40">
        <f t="shared" si="1"/>
        <v>0</v>
      </c>
      <c r="K72" s="36">
        <f t="shared" si="10"/>
        <v>0</v>
      </c>
      <c r="L72" s="40">
        <f t="shared" si="2"/>
        <v>0</v>
      </c>
      <c r="M72" s="38"/>
      <c r="N72" s="40">
        <f t="shared" si="3"/>
        <v>0</v>
      </c>
      <c r="O72" s="36">
        <f t="shared" si="11"/>
        <v>0</v>
      </c>
      <c r="P72" s="40">
        <f t="shared" si="4"/>
        <v>0</v>
      </c>
      <c r="Q72" s="38"/>
      <c r="R72" s="40">
        <f t="shared" si="5"/>
        <v>0</v>
      </c>
      <c r="S72" s="38">
        <f t="shared" si="15"/>
        <v>300</v>
      </c>
      <c r="T72" s="38">
        <v>318589.19</v>
      </c>
      <c r="U72" s="40">
        <f t="shared" si="7"/>
        <v>300</v>
      </c>
      <c r="V72" s="38">
        <f t="shared" si="12"/>
        <v>318.58919000000003</v>
      </c>
      <c r="W72" s="19" t="e">
        <f t="shared" si="13"/>
        <v>#DIV/0!</v>
      </c>
      <c r="X72" s="46"/>
    </row>
    <row r="73" spans="1:24" ht="0.6" hidden="1" customHeight="1" x14ac:dyDescent="0.3">
      <c r="A73" s="44" t="s">
        <v>116</v>
      </c>
      <c r="B73" s="17" t="s">
        <v>117</v>
      </c>
      <c r="C73" s="18">
        <v>80000</v>
      </c>
      <c r="D73" s="38"/>
      <c r="E73" s="38"/>
      <c r="F73" s="36">
        <f t="shared" si="8"/>
        <v>0</v>
      </c>
      <c r="G73" s="38"/>
      <c r="H73" s="40">
        <f t="shared" ref="H73:H136" si="16">G73-E73</f>
        <v>0</v>
      </c>
      <c r="I73" s="36">
        <f t="shared" si="9"/>
        <v>0</v>
      </c>
      <c r="J73" s="40">
        <f t="shared" ref="J73:J136" si="17">I73-G73</f>
        <v>0</v>
      </c>
      <c r="K73" s="36">
        <f t="shared" si="10"/>
        <v>0</v>
      </c>
      <c r="L73" s="40">
        <f t="shared" ref="L73:L136" si="18">K73-I73</f>
        <v>0</v>
      </c>
      <c r="M73" s="38"/>
      <c r="N73" s="40">
        <f t="shared" ref="N73:N136" si="19">M73-K73</f>
        <v>0</v>
      </c>
      <c r="O73" s="36">
        <f t="shared" si="11"/>
        <v>0</v>
      </c>
      <c r="P73" s="40">
        <f t="shared" ref="P73:P136" si="20">O73-M73</f>
        <v>0</v>
      </c>
      <c r="Q73" s="38"/>
      <c r="R73" s="40">
        <f t="shared" ref="R73:R136" si="21">Q73-O73</f>
        <v>0</v>
      </c>
      <c r="S73" s="38">
        <f t="shared" si="15"/>
        <v>80</v>
      </c>
      <c r="T73" s="38">
        <v>85664.72</v>
      </c>
      <c r="U73" s="40">
        <f t="shared" ref="U73:U136" si="22">S73-Q73</f>
        <v>80</v>
      </c>
      <c r="V73" s="38">
        <f t="shared" si="12"/>
        <v>85.664720000000003</v>
      </c>
      <c r="W73" s="19" t="e">
        <f t="shared" si="13"/>
        <v>#DIV/0!</v>
      </c>
      <c r="X73" s="46"/>
    </row>
    <row r="74" spans="1:24" ht="42" hidden="1" x14ac:dyDescent="0.3">
      <c r="A74" s="44" t="s">
        <v>116</v>
      </c>
      <c r="B74" s="17" t="s">
        <v>118</v>
      </c>
      <c r="C74" s="18">
        <v>220000</v>
      </c>
      <c r="D74" s="38"/>
      <c r="E74" s="38"/>
      <c r="F74" s="36">
        <f t="shared" ref="F74:F137" si="23">E74-D74</f>
        <v>0</v>
      </c>
      <c r="G74" s="38"/>
      <c r="H74" s="40">
        <f t="shared" si="16"/>
        <v>0</v>
      </c>
      <c r="I74" s="36">
        <f t="shared" ref="I74:I122" si="24">G74</f>
        <v>0</v>
      </c>
      <c r="J74" s="40">
        <f t="shared" si="17"/>
        <v>0</v>
      </c>
      <c r="K74" s="36">
        <f t="shared" ref="K74:K122" si="25">I74</f>
        <v>0</v>
      </c>
      <c r="L74" s="40">
        <f t="shared" si="18"/>
        <v>0</v>
      </c>
      <c r="M74" s="38"/>
      <c r="N74" s="40">
        <f t="shared" si="19"/>
        <v>0</v>
      </c>
      <c r="O74" s="36">
        <f t="shared" ref="O74:O122" si="26">M74</f>
        <v>0</v>
      </c>
      <c r="P74" s="40">
        <f t="shared" si="20"/>
        <v>0</v>
      </c>
      <c r="Q74" s="38"/>
      <c r="R74" s="40">
        <f t="shared" si="21"/>
        <v>0</v>
      </c>
      <c r="S74" s="38">
        <f t="shared" si="15"/>
        <v>220</v>
      </c>
      <c r="T74" s="38">
        <v>232924.47</v>
      </c>
      <c r="U74" s="40">
        <f t="shared" si="22"/>
        <v>220</v>
      </c>
      <c r="V74" s="38">
        <f t="shared" ref="V74:V137" si="27">T74/1000</f>
        <v>232.92447000000001</v>
      </c>
      <c r="W74" s="19" t="e">
        <f t="shared" ref="W74:W137" si="28">(V74/D74*100)-100</f>
        <v>#DIV/0!</v>
      </c>
      <c r="X74" s="52"/>
    </row>
    <row r="75" spans="1:24" s="27" customFormat="1" ht="84" customHeight="1" x14ac:dyDescent="0.3">
      <c r="A75" s="43" t="s">
        <v>364</v>
      </c>
      <c r="B75" s="25" t="s">
        <v>119</v>
      </c>
      <c r="C75" s="26">
        <v>1400000</v>
      </c>
      <c r="D75" s="37">
        <v>931</v>
      </c>
      <c r="E75" s="37">
        <v>931</v>
      </c>
      <c r="F75" s="36">
        <f t="shared" si="23"/>
        <v>0</v>
      </c>
      <c r="G75" s="37">
        <v>931</v>
      </c>
      <c r="H75" s="40">
        <f t="shared" si="16"/>
        <v>0</v>
      </c>
      <c r="I75" s="36">
        <f t="shared" si="24"/>
        <v>931</v>
      </c>
      <c r="J75" s="40">
        <f t="shared" si="17"/>
        <v>0</v>
      </c>
      <c r="K75" s="36">
        <f t="shared" si="25"/>
        <v>931</v>
      </c>
      <c r="L75" s="40">
        <f t="shared" si="18"/>
        <v>0</v>
      </c>
      <c r="M75" s="37">
        <v>931</v>
      </c>
      <c r="N75" s="40">
        <f t="shared" si="19"/>
        <v>0</v>
      </c>
      <c r="O75" s="36">
        <f t="shared" si="26"/>
        <v>931</v>
      </c>
      <c r="P75" s="40">
        <f t="shared" si="20"/>
        <v>0</v>
      </c>
      <c r="Q75" s="37">
        <v>1320</v>
      </c>
      <c r="R75" s="40">
        <f t="shared" si="21"/>
        <v>389</v>
      </c>
      <c r="S75" s="37">
        <f t="shared" si="15"/>
        <v>1400</v>
      </c>
      <c r="T75" s="37">
        <v>1517225.15</v>
      </c>
      <c r="U75" s="40">
        <f t="shared" si="22"/>
        <v>80</v>
      </c>
      <c r="V75" s="37">
        <f t="shared" si="27"/>
        <v>1517.22515</v>
      </c>
      <c r="W75" s="19">
        <f t="shared" si="28"/>
        <v>62.967255639097743</v>
      </c>
      <c r="X75" s="53" t="s">
        <v>375</v>
      </c>
    </row>
    <row r="76" spans="1:24" ht="0.6" hidden="1" customHeight="1" x14ac:dyDescent="0.3">
      <c r="A76" s="44" t="s">
        <v>291</v>
      </c>
      <c r="B76" s="17" t="s">
        <v>120</v>
      </c>
      <c r="C76" s="18">
        <v>580000</v>
      </c>
      <c r="D76" s="38"/>
      <c r="E76" s="38"/>
      <c r="F76" s="36">
        <f t="shared" si="23"/>
        <v>0</v>
      </c>
      <c r="G76" s="38"/>
      <c r="H76" s="40">
        <f t="shared" si="16"/>
        <v>0</v>
      </c>
      <c r="I76" s="36">
        <f t="shared" si="24"/>
        <v>0</v>
      </c>
      <c r="J76" s="40">
        <f t="shared" si="17"/>
        <v>0</v>
      </c>
      <c r="K76" s="36">
        <f t="shared" si="25"/>
        <v>0</v>
      </c>
      <c r="L76" s="40">
        <f t="shared" si="18"/>
        <v>0</v>
      </c>
      <c r="M76" s="38"/>
      <c r="N76" s="40">
        <f t="shared" si="19"/>
        <v>0</v>
      </c>
      <c r="O76" s="36">
        <f t="shared" si="26"/>
        <v>0</v>
      </c>
      <c r="P76" s="40">
        <f t="shared" si="20"/>
        <v>0</v>
      </c>
      <c r="Q76" s="38"/>
      <c r="R76" s="40">
        <f t="shared" si="21"/>
        <v>0</v>
      </c>
      <c r="S76" s="38">
        <f t="shared" si="15"/>
        <v>580</v>
      </c>
      <c r="T76" s="38">
        <v>685670</v>
      </c>
      <c r="U76" s="40">
        <f t="shared" si="22"/>
        <v>580</v>
      </c>
      <c r="V76" s="38">
        <f t="shared" si="27"/>
        <v>685.67</v>
      </c>
      <c r="W76" s="19" t="e">
        <f t="shared" si="28"/>
        <v>#DIV/0!</v>
      </c>
      <c r="X76" s="54"/>
    </row>
    <row r="77" spans="1:24" s="27" customFormat="1" ht="29.4" hidden="1" customHeight="1" x14ac:dyDescent="0.3">
      <c r="A77" s="43" t="s">
        <v>121</v>
      </c>
      <c r="B77" s="25" t="s">
        <v>122</v>
      </c>
      <c r="C77" s="26">
        <v>580000</v>
      </c>
      <c r="D77" s="37"/>
      <c r="E77" s="37"/>
      <c r="F77" s="36">
        <f t="shared" si="23"/>
        <v>0</v>
      </c>
      <c r="G77" s="37"/>
      <c r="H77" s="40">
        <f t="shared" si="16"/>
        <v>0</v>
      </c>
      <c r="I77" s="36">
        <f t="shared" si="24"/>
        <v>0</v>
      </c>
      <c r="J77" s="40">
        <f t="shared" si="17"/>
        <v>0</v>
      </c>
      <c r="K77" s="36">
        <f t="shared" si="25"/>
        <v>0</v>
      </c>
      <c r="L77" s="40">
        <f t="shared" si="18"/>
        <v>0</v>
      </c>
      <c r="M77" s="37"/>
      <c r="N77" s="40">
        <f t="shared" si="19"/>
        <v>0</v>
      </c>
      <c r="O77" s="36">
        <f t="shared" si="26"/>
        <v>0</v>
      </c>
      <c r="P77" s="40">
        <f t="shared" si="20"/>
        <v>0</v>
      </c>
      <c r="Q77" s="37"/>
      <c r="R77" s="40">
        <f t="shared" si="21"/>
        <v>0</v>
      </c>
      <c r="S77" s="37">
        <f t="shared" si="15"/>
        <v>580</v>
      </c>
      <c r="T77" s="37">
        <v>685670</v>
      </c>
      <c r="U77" s="40">
        <f t="shared" si="22"/>
        <v>580</v>
      </c>
      <c r="V77" s="37">
        <f t="shared" si="27"/>
        <v>685.67</v>
      </c>
      <c r="W77" s="19" t="e">
        <f t="shared" si="28"/>
        <v>#DIV/0!</v>
      </c>
      <c r="X77" s="47"/>
    </row>
    <row r="78" spans="1:24" ht="174.6" hidden="1" x14ac:dyDescent="0.3">
      <c r="A78" s="44" t="s">
        <v>123</v>
      </c>
      <c r="B78" s="17" t="s">
        <v>124</v>
      </c>
      <c r="C78" s="18">
        <v>580000</v>
      </c>
      <c r="D78" s="38"/>
      <c r="E78" s="38"/>
      <c r="F78" s="36">
        <f t="shared" si="23"/>
        <v>0</v>
      </c>
      <c r="G78" s="38"/>
      <c r="H78" s="40">
        <f t="shared" si="16"/>
        <v>0</v>
      </c>
      <c r="I78" s="36">
        <f t="shared" si="24"/>
        <v>0</v>
      </c>
      <c r="J78" s="40">
        <f t="shared" si="17"/>
        <v>0</v>
      </c>
      <c r="K78" s="36">
        <f t="shared" si="25"/>
        <v>0</v>
      </c>
      <c r="L78" s="40">
        <f t="shared" si="18"/>
        <v>0</v>
      </c>
      <c r="M78" s="38"/>
      <c r="N78" s="40">
        <f t="shared" si="19"/>
        <v>0</v>
      </c>
      <c r="O78" s="36">
        <f t="shared" si="26"/>
        <v>0</v>
      </c>
      <c r="P78" s="40">
        <f t="shared" si="20"/>
        <v>0</v>
      </c>
      <c r="Q78" s="38"/>
      <c r="R78" s="40">
        <f t="shared" si="21"/>
        <v>0</v>
      </c>
      <c r="S78" s="38">
        <f t="shared" si="15"/>
        <v>580</v>
      </c>
      <c r="T78" s="38">
        <v>685670</v>
      </c>
      <c r="U78" s="40">
        <f t="shared" si="22"/>
        <v>580</v>
      </c>
      <c r="V78" s="38">
        <f t="shared" si="27"/>
        <v>685.67</v>
      </c>
      <c r="W78" s="19" t="e">
        <f t="shared" si="28"/>
        <v>#DIV/0!</v>
      </c>
      <c r="X78" s="46"/>
    </row>
    <row r="79" spans="1:24" s="27" customFormat="1" ht="21" hidden="1" customHeight="1" x14ac:dyDescent="0.3">
      <c r="A79" s="43" t="s">
        <v>125</v>
      </c>
      <c r="B79" s="25" t="s">
        <v>126</v>
      </c>
      <c r="C79" s="26">
        <v>820000</v>
      </c>
      <c r="D79" s="37"/>
      <c r="E79" s="37"/>
      <c r="F79" s="36">
        <f t="shared" si="23"/>
        <v>0</v>
      </c>
      <c r="G79" s="37"/>
      <c r="H79" s="40">
        <f t="shared" si="16"/>
        <v>0</v>
      </c>
      <c r="I79" s="36">
        <f t="shared" si="24"/>
        <v>0</v>
      </c>
      <c r="J79" s="40">
        <f t="shared" si="17"/>
        <v>0</v>
      </c>
      <c r="K79" s="36">
        <f t="shared" si="25"/>
        <v>0</v>
      </c>
      <c r="L79" s="40">
        <f t="shared" si="18"/>
        <v>0</v>
      </c>
      <c r="M79" s="37"/>
      <c r="N79" s="40">
        <f t="shared" si="19"/>
        <v>0</v>
      </c>
      <c r="O79" s="36">
        <f t="shared" si="26"/>
        <v>0</v>
      </c>
      <c r="P79" s="40">
        <f t="shared" si="20"/>
        <v>0</v>
      </c>
      <c r="Q79" s="37"/>
      <c r="R79" s="40">
        <f t="shared" si="21"/>
        <v>0</v>
      </c>
      <c r="S79" s="37">
        <f t="shared" si="15"/>
        <v>820</v>
      </c>
      <c r="T79" s="37">
        <v>831555.15</v>
      </c>
      <c r="U79" s="40">
        <f t="shared" si="22"/>
        <v>820</v>
      </c>
      <c r="V79" s="37">
        <f t="shared" si="27"/>
        <v>831.55515000000003</v>
      </c>
      <c r="W79" s="19" t="e">
        <f t="shared" si="28"/>
        <v>#DIV/0!</v>
      </c>
      <c r="X79" s="47"/>
    </row>
    <row r="80" spans="1:24" ht="52.2" hidden="1" x14ac:dyDescent="0.3">
      <c r="A80" s="44" t="s">
        <v>127</v>
      </c>
      <c r="B80" s="17" t="s">
        <v>128</v>
      </c>
      <c r="C80" s="18">
        <v>820000</v>
      </c>
      <c r="D80" s="38"/>
      <c r="E80" s="38"/>
      <c r="F80" s="36">
        <f t="shared" si="23"/>
        <v>0</v>
      </c>
      <c r="G80" s="38"/>
      <c r="H80" s="40">
        <f t="shared" si="16"/>
        <v>0</v>
      </c>
      <c r="I80" s="36">
        <f t="shared" si="24"/>
        <v>0</v>
      </c>
      <c r="J80" s="40">
        <f t="shared" si="17"/>
        <v>0</v>
      </c>
      <c r="K80" s="36">
        <f t="shared" si="25"/>
        <v>0</v>
      </c>
      <c r="L80" s="40">
        <f t="shared" si="18"/>
        <v>0</v>
      </c>
      <c r="M80" s="38"/>
      <c r="N80" s="40">
        <f t="shared" si="19"/>
        <v>0</v>
      </c>
      <c r="O80" s="36">
        <f t="shared" si="26"/>
        <v>0</v>
      </c>
      <c r="P80" s="40">
        <f t="shared" si="20"/>
        <v>0</v>
      </c>
      <c r="Q80" s="38"/>
      <c r="R80" s="40">
        <f t="shared" si="21"/>
        <v>0</v>
      </c>
      <c r="S80" s="38">
        <f t="shared" si="15"/>
        <v>820</v>
      </c>
      <c r="T80" s="38">
        <v>831555.15</v>
      </c>
      <c r="U80" s="40">
        <f t="shared" si="22"/>
        <v>820</v>
      </c>
      <c r="V80" s="38">
        <f t="shared" si="27"/>
        <v>831.55515000000003</v>
      </c>
      <c r="W80" s="19" t="e">
        <f t="shared" si="28"/>
        <v>#DIV/0!</v>
      </c>
      <c r="X80" s="46"/>
    </row>
    <row r="81" spans="1:24" ht="103.2" hidden="1" x14ac:dyDescent="0.3">
      <c r="A81" s="44" t="s">
        <v>129</v>
      </c>
      <c r="B81" s="17" t="s">
        <v>130</v>
      </c>
      <c r="C81" s="18">
        <v>600000</v>
      </c>
      <c r="D81" s="38"/>
      <c r="E81" s="38"/>
      <c r="F81" s="36">
        <f t="shared" si="23"/>
        <v>0</v>
      </c>
      <c r="G81" s="38"/>
      <c r="H81" s="40">
        <f t="shared" si="16"/>
        <v>0</v>
      </c>
      <c r="I81" s="36">
        <f t="shared" si="24"/>
        <v>0</v>
      </c>
      <c r="J81" s="40">
        <f t="shared" si="17"/>
        <v>0</v>
      </c>
      <c r="K81" s="36">
        <f t="shared" si="25"/>
        <v>0</v>
      </c>
      <c r="L81" s="40">
        <f t="shared" si="18"/>
        <v>0</v>
      </c>
      <c r="M81" s="38"/>
      <c r="N81" s="40">
        <f t="shared" si="19"/>
        <v>0</v>
      </c>
      <c r="O81" s="36">
        <f t="shared" si="26"/>
        <v>0</v>
      </c>
      <c r="P81" s="40">
        <f t="shared" si="20"/>
        <v>0</v>
      </c>
      <c r="Q81" s="38"/>
      <c r="R81" s="40">
        <f t="shared" si="21"/>
        <v>0</v>
      </c>
      <c r="S81" s="38">
        <f t="shared" si="15"/>
        <v>600</v>
      </c>
      <c r="T81" s="38">
        <v>613057.42000000004</v>
      </c>
      <c r="U81" s="40">
        <f t="shared" si="22"/>
        <v>600</v>
      </c>
      <c r="V81" s="38">
        <f t="shared" si="27"/>
        <v>613.05742000000009</v>
      </c>
      <c r="W81" s="19" t="e">
        <f t="shared" si="28"/>
        <v>#DIV/0!</v>
      </c>
      <c r="X81" s="46"/>
    </row>
    <row r="82" spans="1:24" ht="82.8" hidden="1" x14ac:dyDescent="0.3">
      <c r="A82" s="44" t="s">
        <v>131</v>
      </c>
      <c r="B82" s="17" t="s">
        <v>132</v>
      </c>
      <c r="C82" s="18">
        <v>220000</v>
      </c>
      <c r="D82" s="38"/>
      <c r="E82" s="38"/>
      <c r="F82" s="36">
        <f t="shared" si="23"/>
        <v>0</v>
      </c>
      <c r="G82" s="38"/>
      <c r="H82" s="40">
        <f t="shared" si="16"/>
        <v>0</v>
      </c>
      <c r="I82" s="36">
        <f t="shared" si="24"/>
        <v>0</v>
      </c>
      <c r="J82" s="40">
        <f t="shared" si="17"/>
        <v>0</v>
      </c>
      <c r="K82" s="36">
        <f t="shared" si="25"/>
        <v>0</v>
      </c>
      <c r="L82" s="40">
        <f t="shared" si="18"/>
        <v>0</v>
      </c>
      <c r="M82" s="38"/>
      <c r="N82" s="40">
        <f t="shared" si="19"/>
        <v>0</v>
      </c>
      <c r="O82" s="36">
        <f t="shared" si="26"/>
        <v>0</v>
      </c>
      <c r="P82" s="40">
        <f t="shared" si="20"/>
        <v>0</v>
      </c>
      <c r="Q82" s="38"/>
      <c r="R82" s="40">
        <f t="shared" si="21"/>
        <v>0</v>
      </c>
      <c r="S82" s="38">
        <f t="shared" si="15"/>
        <v>220</v>
      </c>
      <c r="T82" s="38">
        <v>218497.73</v>
      </c>
      <c r="U82" s="40">
        <f t="shared" si="22"/>
        <v>220</v>
      </c>
      <c r="V82" s="38">
        <f t="shared" si="27"/>
        <v>218.49773000000002</v>
      </c>
      <c r="W82" s="19" t="e">
        <f t="shared" si="28"/>
        <v>#DIV/0!</v>
      </c>
      <c r="X82" s="46"/>
    </row>
    <row r="83" spans="1:24" s="27" customFormat="1" ht="54" customHeight="1" x14ac:dyDescent="0.3">
      <c r="A83" s="43" t="s">
        <v>365</v>
      </c>
      <c r="B83" s="25" t="s">
        <v>133</v>
      </c>
      <c r="C83" s="26">
        <v>2812000</v>
      </c>
      <c r="D83" s="37">
        <v>220</v>
      </c>
      <c r="E83" s="37">
        <v>220</v>
      </c>
      <c r="F83" s="36">
        <f t="shared" si="23"/>
        <v>0</v>
      </c>
      <c r="G83" s="37">
        <v>220</v>
      </c>
      <c r="H83" s="40">
        <f t="shared" si="16"/>
        <v>0</v>
      </c>
      <c r="I83" s="36">
        <f t="shared" si="24"/>
        <v>220</v>
      </c>
      <c r="J83" s="40">
        <f t="shared" si="17"/>
        <v>0</v>
      </c>
      <c r="K83" s="36">
        <f t="shared" si="25"/>
        <v>220</v>
      </c>
      <c r="L83" s="40">
        <f t="shared" si="18"/>
        <v>0</v>
      </c>
      <c r="M83" s="37">
        <v>1020</v>
      </c>
      <c r="N83" s="40">
        <f t="shared" si="19"/>
        <v>800</v>
      </c>
      <c r="O83" s="36">
        <f t="shared" si="26"/>
        <v>1020</v>
      </c>
      <c r="P83" s="40">
        <f t="shared" si="20"/>
        <v>0</v>
      </c>
      <c r="Q83" s="37">
        <v>2595</v>
      </c>
      <c r="R83" s="40">
        <f t="shared" si="21"/>
        <v>1575</v>
      </c>
      <c r="S83" s="37">
        <f t="shared" si="15"/>
        <v>2812</v>
      </c>
      <c r="T83" s="37">
        <v>3024725.4300000006</v>
      </c>
      <c r="U83" s="40">
        <f t="shared" si="22"/>
        <v>217</v>
      </c>
      <c r="V83" s="37">
        <f t="shared" si="27"/>
        <v>3024.7254300000004</v>
      </c>
      <c r="W83" s="19">
        <f t="shared" si="28"/>
        <v>1274.8751954545457</v>
      </c>
      <c r="X83" s="53" t="s">
        <v>376</v>
      </c>
    </row>
    <row r="84" spans="1:24" ht="21" hidden="1" customHeight="1" x14ac:dyDescent="0.3">
      <c r="A84" s="44" t="s">
        <v>134</v>
      </c>
      <c r="B84" s="17" t="s">
        <v>135</v>
      </c>
      <c r="C84" s="18">
        <v>1013000</v>
      </c>
      <c r="D84" s="38"/>
      <c r="E84" s="38"/>
      <c r="F84" s="36">
        <f t="shared" si="23"/>
        <v>0</v>
      </c>
      <c r="G84" s="38"/>
      <c r="H84" s="40">
        <f t="shared" si="16"/>
        <v>0</v>
      </c>
      <c r="I84" s="36">
        <f t="shared" si="24"/>
        <v>0</v>
      </c>
      <c r="J84" s="40">
        <f t="shared" si="17"/>
        <v>0</v>
      </c>
      <c r="K84" s="36">
        <f t="shared" si="25"/>
        <v>0</v>
      </c>
      <c r="L84" s="40">
        <f t="shared" si="18"/>
        <v>0</v>
      </c>
      <c r="M84" s="38"/>
      <c r="N84" s="40">
        <f t="shared" si="19"/>
        <v>0</v>
      </c>
      <c r="O84" s="36">
        <f t="shared" si="26"/>
        <v>0</v>
      </c>
      <c r="P84" s="40">
        <f t="shared" si="20"/>
        <v>0</v>
      </c>
      <c r="Q84" s="38"/>
      <c r="R84" s="40">
        <f t="shared" si="21"/>
        <v>0</v>
      </c>
      <c r="S84" s="38">
        <f t="shared" si="15"/>
        <v>1013</v>
      </c>
      <c r="T84" s="38">
        <v>1098589.07</v>
      </c>
      <c r="U84" s="40">
        <f t="shared" si="22"/>
        <v>1013</v>
      </c>
      <c r="V84" s="38">
        <f t="shared" si="27"/>
        <v>1098.58907</v>
      </c>
      <c r="W84" s="19" t="e">
        <f t="shared" si="28"/>
        <v>#DIV/0!</v>
      </c>
      <c r="X84" s="46"/>
    </row>
    <row r="85" spans="1:24" ht="25.2" hidden="1" customHeight="1" x14ac:dyDescent="0.3">
      <c r="A85" s="44" t="s">
        <v>136</v>
      </c>
      <c r="B85" s="17" t="s">
        <v>137</v>
      </c>
      <c r="C85" s="18">
        <v>14000</v>
      </c>
      <c r="D85" s="38"/>
      <c r="E85" s="38"/>
      <c r="F85" s="36">
        <f t="shared" si="23"/>
        <v>0</v>
      </c>
      <c r="G85" s="38"/>
      <c r="H85" s="40">
        <f t="shared" si="16"/>
        <v>0</v>
      </c>
      <c r="I85" s="36">
        <f t="shared" si="24"/>
        <v>0</v>
      </c>
      <c r="J85" s="40">
        <f t="shared" si="17"/>
        <v>0</v>
      </c>
      <c r="K85" s="36">
        <f t="shared" si="25"/>
        <v>0</v>
      </c>
      <c r="L85" s="40">
        <f t="shared" si="18"/>
        <v>0</v>
      </c>
      <c r="M85" s="38"/>
      <c r="N85" s="40">
        <f t="shared" si="19"/>
        <v>0</v>
      </c>
      <c r="O85" s="36">
        <f t="shared" si="26"/>
        <v>0</v>
      </c>
      <c r="P85" s="40">
        <f t="shared" si="20"/>
        <v>0</v>
      </c>
      <c r="Q85" s="38"/>
      <c r="R85" s="40">
        <f t="shared" si="21"/>
        <v>0</v>
      </c>
      <c r="S85" s="38">
        <f t="shared" si="15"/>
        <v>14</v>
      </c>
      <c r="T85" s="38">
        <v>21612.37</v>
      </c>
      <c r="U85" s="40">
        <f t="shared" si="22"/>
        <v>14</v>
      </c>
      <c r="V85" s="38">
        <f t="shared" si="27"/>
        <v>21.612369999999999</v>
      </c>
      <c r="W85" s="19" t="e">
        <f t="shared" si="28"/>
        <v>#DIV/0!</v>
      </c>
      <c r="X85" s="46"/>
    </row>
    <row r="86" spans="1:24" ht="10.95" hidden="1" customHeight="1" x14ac:dyDescent="0.3">
      <c r="A86" s="44" t="s">
        <v>138</v>
      </c>
      <c r="B86" s="17" t="s">
        <v>139</v>
      </c>
      <c r="C86" s="18">
        <v>14000</v>
      </c>
      <c r="D86" s="38"/>
      <c r="E86" s="38"/>
      <c r="F86" s="36">
        <f t="shared" si="23"/>
        <v>0</v>
      </c>
      <c r="G86" s="38"/>
      <c r="H86" s="40">
        <f t="shared" si="16"/>
        <v>0</v>
      </c>
      <c r="I86" s="36">
        <f t="shared" si="24"/>
        <v>0</v>
      </c>
      <c r="J86" s="40">
        <f t="shared" si="17"/>
        <v>0</v>
      </c>
      <c r="K86" s="36">
        <f t="shared" si="25"/>
        <v>0</v>
      </c>
      <c r="L86" s="40">
        <f t="shared" si="18"/>
        <v>0</v>
      </c>
      <c r="M86" s="38"/>
      <c r="N86" s="40">
        <f t="shared" si="19"/>
        <v>0</v>
      </c>
      <c r="O86" s="36">
        <f t="shared" si="26"/>
        <v>0</v>
      </c>
      <c r="P86" s="40">
        <f t="shared" si="20"/>
        <v>0</v>
      </c>
      <c r="Q86" s="38"/>
      <c r="R86" s="40">
        <f t="shared" si="21"/>
        <v>0</v>
      </c>
      <c r="S86" s="38">
        <f t="shared" si="15"/>
        <v>14</v>
      </c>
      <c r="T86" s="38">
        <v>21612.37</v>
      </c>
      <c r="U86" s="40">
        <f t="shared" si="22"/>
        <v>14</v>
      </c>
      <c r="V86" s="38">
        <f t="shared" si="27"/>
        <v>21.612369999999999</v>
      </c>
      <c r="W86" s="19" t="e">
        <f t="shared" si="28"/>
        <v>#DIV/0!</v>
      </c>
      <c r="X86" s="46"/>
    </row>
    <row r="87" spans="1:24" ht="144" hidden="1" x14ac:dyDescent="0.3">
      <c r="A87" s="44" t="s">
        <v>140</v>
      </c>
      <c r="B87" s="17" t="s">
        <v>141</v>
      </c>
      <c r="C87" s="18">
        <v>285000</v>
      </c>
      <c r="D87" s="38"/>
      <c r="E87" s="38"/>
      <c r="F87" s="36">
        <f t="shared" si="23"/>
        <v>0</v>
      </c>
      <c r="G87" s="38"/>
      <c r="H87" s="40">
        <f t="shared" si="16"/>
        <v>0</v>
      </c>
      <c r="I87" s="36">
        <f t="shared" si="24"/>
        <v>0</v>
      </c>
      <c r="J87" s="40">
        <f t="shared" si="17"/>
        <v>0</v>
      </c>
      <c r="K87" s="36">
        <f t="shared" si="25"/>
        <v>0</v>
      </c>
      <c r="L87" s="40">
        <f t="shared" si="18"/>
        <v>0</v>
      </c>
      <c r="M87" s="38"/>
      <c r="N87" s="40">
        <f t="shared" si="19"/>
        <v>0</v>
      </c>
      <c r="O87" s="36">
        <f t="shared" si="26"/>
        <v>0</v>
      </c>
      <c r="P87" s="40">
        <f t="shared" si="20"/>
        <v>0</v>
      </c>
      <c r="Q87" s="38"/>
      <c r="R87" s="40">
        <f t="shared" si="21"/>
        <v>0</v>
      </c>
      <c r="S87" s="38">
        <f t="shared" si="15"/>
        <v>285</v>
      </c>
      <c r="T87" s="38">
        <v>318356.01</v>
      </c>
      <c r="U87" s="40">
        <f t="shared" si="22"/>
        <v>285</v>
      </c>
      <c r="V87" s="38">
        <f t="shared" si="27"/>
        <v>318.35601000000003</v>
      </c>
      <c r="W87" s="19" t="e">
        <f t="shared" si="28"/>
        <v>#DIV/0!</v>
      </c>
      <c r="X87" s="46"/>
    </row>
    <row r="88" spans="1:24" ht="195" hidden="1" x14ac:dyDescent="0.3">
      <c r="A88" s="44" t="s">
        <v>142</v>
      </c>
      <c r="B88" s="17" t="s">
        <v>143</v>
      </c>
      <c r="C88" s="18">
        <v>285000</v>
      </c>
      <c r="D88" s="38"/>
      <c r="E88" s="38"/>
      <c r="F88" s="36">
        <f t="shared" si="23"/>
        <v>0</v>
      </c>
      <c r="G88" s="38"/>
      <c r="H88" s="40">
        <f t="shared" si="16"/>
        <v>0</v>
      </c>
      <c r="I88" s="36">
        <f t="shared" si="24"/>
        <v>0</v>
      </c>
      <c r="J88" s="40">
        <f t="shared" si="17"/>
        <v>0</v>
      </c>
      <c r="K88" s="36">
        <f t="shared" si="25"/>
        <v>0</v>
      </c>
      <c r="L88" s="40">
        <f t="shared" si="18"/>
        <v>0</v>
      </c>
      <c r="M88" s="38"/>
      <c r="N88" s="40">
        <f t="shared" si="19"/>
        <v>0</v>
      </c>
      <c r="O88" s="36">
        <f t="shared" si="26"/>
        <v>0</v>
      </c>
      <c r="P88" s="40">
        <f t="shared" si="20"/>
        <v>0</v>
      </c>
      <c r="Q88" s="38"/>
      <c r="R88" s="40">
        <f t="shared" si="21"/>
        <v>0</v>
      </c>
      <c r="S88" s="38">
        <f t="shared" si="15"/>
        <v>285</v>
      </c>
      <c r="T88" s="38">
        <v>318356.01</v>
      </c>
      <c r="U88" s="40">
        <f t="shared" si="22"/>
        <v>285</v>
      </c>
      <c r="V88" s="38">
        <f t="shared" si="27"/>
        <v>318.35601000000003</v>
      </c>
      <c r="W88" s="19" t="e">
        <f t="shared" si="28"/>
        <v>#DIV/0!</v>
      </c>
      <c r="X88" s="46"/>
    </row>
    <row r="89" spans="1:24" ht="34.200000000000003" hidden="1" customHeight="1" x14ac:dyDescent="0.3">
      <c r="A89" s="44" t="s">
        <v>144</v>
      </c>
      <c r="B89" s="17" t="s">
        <v>145</v>
      </c>
      <c r="C89" s="18">
        <v>120000</v>
      </c>
      <c r="D89" s="38"/>
      <c r="E89" s="38"/>
      <c r="F89" s="36">
        <f t="shared" si="23"/>
        <v>0</v>
      </c>
      <c r="G89" s="38"/>
      <c r="H89" s="40">
        <f t="shared" si="16"/>
        <v>0</v>
      </c>
      <c r="I89" s="36">
        <f t="shared" si="24"/>
        <v>0</v>
      </c>
      <c r="J89" s="40">
        <f t="shared" si="17"/>
        <v>0</v>
      </c>
      <c r="K89" s="36">
        <f t="shared" si="25"/>
        <v>0</v>
      </c>
      <c r="L89" s="40">
        <f t="shared" si="18"/>
        <v>0</v>
      </c>
      <c r="M89" s="38"/>
      <c r="N89" s="40">
        <f t="shared" si="19"/>
        <v>0</v>
      </c>
      <c r="O89" s="36">
        <f t="shared" si="26"/>
        <v>0</v>
      </c>
      <c r="P89" s="40">
        <f t="shared" si="20"/>
        <v>0</v>
      </c>
      <c r="Q89" s="38"/>
      <c r="R89" s="40">
        <f t="shared" si="21"/>
        <v>0</v>
      </c>
      <c r="S89" s="38">
        <f t="shared" si="15"/>
        <v>120</v>
      </c>
      <c r="T89" s="38">
        <v>119915.57</v>
      </c>
      <c r="U89" s="40">
        <f t="shared" si="22"/>
        <v>120</v>
      </c>
      <c r="V89" s="38">
        <f t="shared" si="27"/>
        <v>119.91557</v>
      </c>
      <c r="W89" s="19" t="e">
        <f t="shared" si="28"/>
        <v>#DIV/0!</v>
      </c>
      <c r="X89" s="46"/>
    </row>
    <row r="90" spans="1:24" ht="154.19999999999999" hidden="1" x14ac:dyDescent="0.3">
      <c r="A90" s="44" t="s">
        <v>146</v>
      </c>
      <c r="B90" s="17" t="s">
        <v>147</v>
      </c>
      <c r="C90" s="18">
        <v>120000</v>
      </c>
      <c r="D90" s="38"/>
      <c r="E90" s="38"/>
      <c r="F90" s="36">
        <f t="shared" si="23"/>
        <v>0</v>
      </c>
      <c r="G90" s="38"/>
      <c r="H90" s="40">
        <f t="shared" si="16"/>
        <v>0</v>
      </c>
      <c r="I90" s="36">
        <f t="shared" si="24"/>
        <v>0</v>
      </c>
      <c r="J90" s="40">
        <f t="shared" si="17"/>
        <v>0</v>
      </c>
      <c r="K90" s="36">
        <f t="shared" si="25"/>
        <v>0</v>
      </c>
      <c r="L90" s="40">
        <f t="shared" si="18"/>
        <v>0</v>
      </c>
      <c r="M90" s="38"/>
      <c r="N90" s="40">
        <f t="shared" si="19"/>
        <v>0</v>
      </c>
      <c r="O90" s="36">
        <f t="shared" si="26"/>
        <v>0</v>
      </c>
      <c r="P90" s="40">
        <f t="shared" si="20"/>
        <v>0</v>
      </c>
      <c r="Q90" s="38"/>
      <c r="R90" s="40">
        <f t="shared" si="21"/>
        <v>0</v>
      </c>
      <c r="S90" s="38">
        <f t="shared" si="15"/>
        <v>120</v>
      </c>
      <c r="T90" s="38">
        <v>119915.57</v>
      </c>
      <c r="U90" s="40">
        <f t="shared" si="22"/>
        <v>120</v>
      </c>
      <c r="V90" s="38">
        <f t="shared" si="27"/>
        <v>119.91557</v>
      </c>
      <c r="W90" s="19" t="e">
        <f t="shared" si="28"/>
        <v>#DIV/0!</v>
      </c>
      <c r="X90" s="46"/>
    </row>
    <row r="91" spans="1:24" ht="113.4" hidden="1" x14ac:dyDescent="0.3">
      <c r="A91" s="44" t="s">
        <v>148</v>
      </c>
      <c r="B91" s="17" t="s">
        <v>149</v>
      </c>
      <c r="C91" s="18">
        <v>49000</v>
      </c>
      <c r="D91" s="38"/>
      <c r="E91" s="38"/>
      <c r="F91" s="36">
        <f t="shared" si="23"/>
        <v>0</v>
      </c>
      <c r="G91" s="38"/>
      <c r="H91" s="40">
        <f t="shared" si="16"/>
        <v>0</v>
      </c>
      <c r="I91" s="36">
        <f t="shared" si="24"/>
        <v>0</v>
      </c>
      <c r="J91" s="40">
        <f t="shared" si="17"/>
        <v>0</v>
      </c>
      <c r="K91" s="36">
        <f t="shared" si="25"/>
        <v>0</v>
      </c>
      <c r="L91" s="40">
        <f t="shared" si="18"/>
        <v>0</v>
      </c>
      <c r="M91" s="38"/>
      <c r="N91" s="40">
        <f t="shared" si="19"/>
        <v>0</v>
      </c>
      <c r="O91" s="36">
        <f t="shared" si="26"/>
        <v>0</v>
      </c>
      <c r="P91" s="40">
        <f t="shared" si="20"/>
        <v>0</v>
      </c>
      <c r="Q91" s="38"/>
      <c r="R91" s="40">
        <f t="shared" si="21"/>
        <v>0</v>
      </c>
      <c r="S91" s="38">
        <f t="shared" si="15"/>
        <v>49</v>
      </c>
      <c r="T91" s="38">
        <v>49526.09</v>
      </c>
      <c r="U91" s="40">
        <f t="shared" si="22"/>
        <v>49</v>
      </c>
      <c r="V91" s="38">
        <f t="shared" si="27"/>
        <v>49.526089999999996</v>
      </c>
      <c r="W91" s="19" t="e">
        <f t="shared" si="28"/>
        <v>#DIV/0!</v>
      </c>
      <c r="X91" s="55"/>
    </row>
    <row r="92" spans="1:24" ht="1.95" hidden="1" customHeight="1" x14ac:dyDescent="0.3">
      <c r="A92" s="44" t="s">
        <v>150</v>
      </c>
      <c r="B92" s="17" t="s">
        <v>151</v>
      </c>
      <c r="C92" s="18">
        <v>49000</v>
      </c>
      <c r="D92" s="38"/>
      <c r="E92" s="38"/>
      <c r="F92" s="36">
        <f t="shared" si="23"/>
        <v>0</v>
      </c>
      <c r="G92" s="38"/>
      <c r="H92" s="40">
        <f t="shared" si="16"/>
        <v>0</v>
      </c>
      <c r="I92" s="36">
        <f t="shared" si="24"/>
        <v>0</v>
      </c>
      <c r="J92" s="40">
        <f t="shared" si="17"/>
        <v>0</v>
      </c>
      <c r="K92" s="36">
        <f t="shared" si="25"/>
        <v>0</v>
      </c>
      <c r="L92" s="40">
        <f t="shared" si="18"/>
        <v>0</v>
      </c>
      <c r="M92" s="38"/>
      <c r="N92" s="40">
        <f t="shared" si="19"/>
        <v>0</v>
      </c>
      <c r="O92" s="36">
        <f t="shared" si="26"/>
        <v>0</v>
      </c>
      <c r="P92" s="40">
        <f t="shared" si="20"/>
        <v>0</v>
      </c>
      <c r="Q92" s="38"/>
      <c r="R92" s="40">
        <f t="shared" si="21"/>
        <v>0</v>
      </c>
      <c r="S92" s="38">
        <f t="shared" si="15"/>
        <v>49</v>
      </c>
      <c r="T92" s="38">
        <v>49526.09</v>
      </c>
      <c r="U92" s="40">
        <f t="shared" si="22"/>
        <v>49</v>
      </c>
      <c r="V92" s="38">
        <f t="shared" si="27"/>
        <v>49.526089999999996</v>
      </c>
      <c r="W92" s="19" t="e">
        <f t="shared" si="28"/>
        <v>#DIV/0!</v>
      </c>
      <c r="X92" s="55"/>
    </row>
    <row r="93" spans="1:24" ht="113.4" hidden="1" x14ac:dyDescent="0.3">
      <c r="A93" s="44" t="s">
        <v>152</v>
      </c>
      <c r="B93" s="17" t="s">
        <v>153</v>
      </c>
      <c r="C93" s="18" t="s">
        <v>14</v>
      </c>
      <c r="D93" s="38"/>
      <c r="E93" s="38"/>
      <c r="F93" s="36">
        <f t="shared" si="23"/>
        <v>0</v>
      </c>
      <c r="G93" s="38"/>
      <c r="H93" s="40">
        <f t="shared" si="16"/>
        <v>0</v>
      </c>
      <c r="I93" s="36">
        <f t="shared" si="24"/>
        <v>0</v>
      </c>
      <c r="J93" s="40">
        <f t="shared" si="17"/>
        <v>0</v>
      </c>
      <c r="K93" s="36">
        <f t="shared" si="25"/>
        <v>0</v>
      </c>
      <c r="L93" s="40">
        <f t="shared" si="18"/>
        <v>0</v>
      </c>
      <c r="M93" s="38"/>
      <c r="N93" s="40">
        <f t="shared" si="19"/>
        <v>0</v>
      </c>
      <c r="O93" s="36">
        <f t="shared" si="26"/>
        <v>0</v>
      </c>
      <c r="P93" s="40">
        <f t="shared" si="20"/>
        <v>0</v>
      </c>
      <c r="Q93" s="38"/>
      <c r="R93" s="40">
        <f t="shared" si="21"/>
        <v>0</v>
      </c>
      <c r="S93" s="38" t="s">
        <v>14</v>
      </c>
      <c r="T93" s="38">
        <v>3000</v>
      </c>
      <c r="U93" s="40" t="e">
        <f t="shared" si="22"/>
        <v>#VALUE!</v>
      </c>
      <c r="V93" s="38">
        <f t="shared" si="27"/>
        <v>3</v>
      </c>
      <c r="W93" s="19" t="e">
        <f t="shared" si="28"/>
        <v>#DIV/0!</v>
      </c>
      <c r="X93" s="55"/>
    </row>
    <row r="94" spans="1:24" ht="164.4" hidden="1" x14ac:dyDescent="0.3">
      <c r="A94" s="44" t="s">
        <v>154</v>
      </c>
      <c r="B94" s="17" t="s">
        <v>155</v>
      </c>
      <c r="C94" s="18" t="s">
        <v>14</v>
      </c>
      <c r="D94" s="38"/>
      <c r="E94" s="38"/>
      <c r="F94" s="36">
        <f t="shared" si="23"/>
        <v>0</v>
      </c>
      <c r="G94" s="38"/>
      <c r="H94" s="40">
        <f t="shared" si="16"/>
        <v>0</v>
      </c>
      <c r="I94" s="36">
        <f t="shared" si="24"/>
        <v>0</v>
      </c>
      <c r="J94" s="40">
        <f t="shared" si="17"/>
        <v>0</v>
      </c>
      <c r="K94" s="36">
        <f t="shared" si="25"/>
        <v>0</v>
      </c>
      <c r="L94" s="40">
        <f t="shared" si="18"/>
        <v>0</v>
      </c>
      <c r="M94" s="38"/>
      <c r="N94" s="40">
        <f t="shared" si="19"/>
        <v>0</v>
      </c>
      <c r="O94" s="36">
        <f t="shared" si="26"/>
        <v>0</v>
      </c>
      <c r="P94" s="40">
        <f t="shared" si="20"/>
        <v>0</v>
      </c>
      <c r="Q94" s="38"/>
      <c r="R94" s="40">
        <f t="shared" si="21"/>
        <v>0</v>
      </c>
      <c r="S94" s="38" t="s">
        <v>14</v>
      </c>
      <c r="T94" s="38">
        <v>3000</v>
      </c>
      <c r="U94" s="40" t="e">
        <f t="shared" si="22"/>
        <v>#VALUE!</v>
      </c>
      <c r="V94" s="38">
        <f t="shared" si="27"/>
        <v>3</v>
      </c>
      <c r="W94" s="19" t="e">
        <f t="shared" si="28"/>
        <v>#DIV/0!</v>
      </c>
      <c r="X94" s="55"/>
    </row>
    <row r="95" spans="1:24" ht="103.2" hidden="1" x14ac:dyDescent="0.3">
      <c r="A95" s="44" t="s">
        <v>156</v>
      </c>
      <c r="B95" s="17" t="s">
        <v>157</v>
      </c>
      <c r="C95" s="18" t="s">
        <v>14</v>
      </c>
      <c r="D95" s="38"/>
      <c r="E95" s="38"/>
      <c r="F95" s="36">
        <f t="shared" si="23"/>
        <v>0</v>
      </c>
      <c r="G95" s="38"/>
      <c r="H95" s="40">
        <f t="shared" si="16"/>
        <v>0</v>
      </c>
      <c r="I95" s="36">
        <f t="shared" si="24"/>
        <v>0</v>
      </c>
      <c r="J95" s="40">
        <f t="shared" si="17"/>
        <v>0</v>
      </c>
      <c r="K95" s="36">
        <f t="shared" si="25"/>
        <v>0</v>
      </c>
      <c r="L95" s="40">
        <f t="shared" si="18"/>
        <v>0</v>
      </c>
      <c r="M95" s="38"/>
      <c r="N95" s="40">
        <f t="shared" si="19"/>
        <v>0</v>
      </c>
      <c r="O95" s="36">
        <f t="shared" si="26"/>
        <v>0</v>
      </c>
      <c r="P95" s="40">
        <f t="shared" si="20"/>
        <v>0</v>
      </c>
      <c r="Q95" s="38"/>
      <c r="R95" s="40">
        <f t="shared" si="21"/>
        <v>0</v>
      </c>
      <c r="S95" s="38" t="s">
        <v>14</v>
      </c>
      <c r="T95" s="38">
        <v>47.35</v>
      </c>
      <c r="U95" s="40" t="e">
        <f t="shared" si="22"/>
        <v>#VALUE!</v>
      </c>
      <c r="V95" s="38">
        <f t="shared" si="27"/>
        <v>4.7350000000000003E-2</v>
      </c>
      <c r="W95" s="19" t="e">
        <f t="shared" si="28"/>
        <v>#DIV/0!</v>
      </c>
      <c r="X95" s="55"/>
    </row>
    <row r="96" spans="1:24" ht="144" hidden="1" x14ac:dyDescent="0.3">
      <c r="A96" s="44" t="s">
        <v>158</v>
      </c>
      <c r="B96" s="17" t="s">
        <v>159</v>
      </c>
      <c r="C96" s="18" t="s">
        <v>14</v>
      </c>
      <c r="D96" s="38"/>
      <c r="E96" s="38"/>
      <c r="F96" s="36">
        <f t="shared" si="23"/>
        <v>0</v>
      </c>
      <c r="G96" s="38"/>
      <c r="H96" s="40">
        <f t="shared" si="16"/>
        <v>0</v>
      </c>
      <c r="I96" s="36">
        <f t="shared" si="24"/>
        <v>0</v>
      </c>
      <c r="J96" s="40">
        <f t="shared" si="17"/>
        <v>0</v>
      </c>
      <c r="K96" s="36">
        <f t="shared" si="25"/>
        <v>0</v>
      </c>
      <c r="L96" s="40">
        <f t="shared" si="18"/>
        <v>0</v>
      </c>
      <c r="M96" s="38"/>
      <c r="N96" s="40">
        <f t="shared" si="19"/>
        <v>0</v>
      </c>
      <c r="O96" s="36">
        <f t="shared" si="26"/>
        <v>0</v>
      </c>
      <c r="P96" s="40">
        <f t="shared" si="20"/>
        <v>0</v>
      </c>
      <c r="Q96" s="38"/>
      <c r="R96" s="40">
        <f t="shared" si="21"/>
        <v>0</v>
      </c>
      <c r="S96" s="38" t="s">
        <v>14</v>
      </c>
      <c r="T96" s="38">
        <v>47.35</v>
      </c>
      <c r="U96" s="40" t="e">
        <f t="shared" si="22"/>
        <v>#VALUE!</v>
      </c>
      <c r="V96" s="38">
        <f t="shared" si="27"/>
        <v>4.7350000000000003E-2</v>
      </c>
      <c r="W96" s="19" t="e">
        <f t="shared" si="28"/>
        <v>#DIV/0!</v>
      </c>
      <c r="X96" s="55"/>
    </row>
    <row r="97" spans="1:24" ht="43.95" hidden="1" customHeight="1" x14ac:dyDescent="0.3">
      <c r="A97" s="44" t="s">
        <v>160</v>
      </c>
      <c r="B97" s="17" t="s">
        <v>161</v>
      </c>
      <c r="C97" s="18">
        <v>5000</v>
      </c>
      <c r="D97" s="38"/>
      <c r="E97" s="38"/>
      <c r="F97" s="36">
        <f t="shared" si="23"/>
        <v>0</v>
      </c>
      <c r="G97" s="38"/>
      <c r="H97" s="40">
        <f t="shared" si="16"/>
        <v>0</v>
      </c>
      <c r="I97" s="36">
        <f t="shared" si="24"/>
        <v>0</v>
      </c>
      <c r="J97" s="40">
        <f t="shared" si="17"/>
        <v>0</v>
      </c>
      <c r="K97" s="36">
        <f t="shared" si="25"/>
        <v>0</v>
      </c>
      <c r="L97" s="40">
        <f t="shared" si="18"/>
        <v>0</v>
      </c>
      <c r="M97" s="38"/>
      <c r="N97" s="40">
        <f t="shared" si="19"/>
        <v>0</v>
      </c>
      <c r="O97" s="36">
        <f t="shared" si="26"/>
        <v>0</v>
      </c>
      <c r="P97" s="40">
        <f t="shared" si="20"/>
        <v>0</v>
      </c>
      <c r="Q97" s="38"/>
      <c r="R97" s="40">
        <f t="shared" si="21"/>
        <v>0</v>
      </c>
      <c r="S97" s="38">
        <f>C97/1000</f>
        <v>5</v>
      </c>
      <c r="T97" s="38">
        <v>15383.5</v>
      </c>
      <c r="U97" s="40">
        <f t="shared" si="22"/>
        <v>5</v>
      </c>
      <c r="V97" s="38">
        <f t="shared" si="27"/>
        <v>15.3835</v>
      </c>
      <c r="W97" s="19" t="e">
        <f t="shared" si="28"/>
        <v>#DIV/0!</v>
      </c>
      <c r="X97" s="55"/>
    </row>
    <row r="98" spans="1:24" ht="4.95" hidden="1" customHeight="1" x14ac:dyDescent="0.3">
      <c r="A98" s="44" t="s">
        <v>162</v>
      </c>
      <c r="B98" s="17" t="s">
        <v>163</v>
      </c>
      <c r="C98" s="18">
        <v>5000</v>
      </c>
      <c r="D98" s="38"/>
      <c r="E98" s="38"/>
      <c r="F98" s="36">
        <f t="shared" si="23"/>
        <v>0</v>
      </c>
      <c r="G98" s="38"/>
      <c r="H98" s="40">
        <f t="shared" si="16"/>
        <v>0</v>
      </c>
      <c r="I98" s="36">
        <f t="shared" si="24"/>
        <v>0</v>
      </c>
      <c r="J98" s="40">
        <f t="shared" si="17"/>
        <v>0</v>
      </c>
      <c r="K98" s="36">
        <f t="shared" si="25"/>
        <v>0</v>
      </c>
      <c r="L98" s="40">
        <f t="shared" si="18"/>
        <v>0</v>
      </c>
      <c r="M98" s="38"/>
      <c r="N98" s="40">
        <f t="shared" si="19"/>
        <v>0</v>
      </c>
      <c r="O98" s="36">
        <f t="shared" si="26"/>
        <v>0</v>
      </c>
      <c r="P98" s="40">
        <f t="shared" si="20"/>
        <v>0</v>
      </c>
      <c r="Q98" s="38"/>
      <c r="R98" s="40">
        <f t="shared" si="21"/>
        <v>0</v>
      </c>
      <c r="S98" s="38">
        <f>C98/1000</f>
        <v>5</v>
      </c>
      <c r="T98" s="38">
        <v>15383.5</v>
      </c>
      <c r="U98" s="40">
        <f t="shared" si="22"/>
        <v>5</v>
      </c>
      <c r="V98" s="38">
        <f t="shared" si="27"/>
        <v>15.3835</v>
      </c>
      <c r="W98" s="19" t="e">
        <f t="shared" si="28"/>
        <v>#DIV/0!</v>
      </c>
      <c r="X98" s="55"/>
    </row>
    <row r="99" spans="1:24" ht="123.6" hidden="1" x14ac:dyDescent="0.3">
      <c r="A99" s="44" t="s">
        <v>164</v>
      </c>
      <c r="B99" s="17" t="s">
        <v>165</v>
      </c>
      <c r="C99" s="18">
        <v>3000</v>
      </c>
      <c r="D99" s="38"/>
      <c r="E99" s="38"/>
      <c r="F99" s="36">
        <f t="shared" si="23"/>
        <v>0</v>
      </c>
      <c r="G99" s="38"/>
      <c r="H99" s="40">
        <f t="shared" si="16"/>
        <v>0</v>
      </c>
      <c r="I99" s="36">
        <f t="shared" si="24"/>
        <v>0</v>
      </c>
      <c r="J99" s="40">
        <f t="shared" si="17"/>
        <v>0</v>
      </c>
      <c r="K99" s="36">
        <f t="shared" si="25"/>
        <v>0</v>
      </c>
      <c r="L99" s="40">
        <f t="shared" si="18"/>
        <v>0</v>
      </c>
      <c r="M99" s="38"/>
      <c r="N99" s="40">
        <f t="shared" si="19"/>
        <v>0</v>
      </c>
      <c r="O99" s="36">
        <f t="shared" si="26"/>
        <v>0</v>
      </c>
      <c r="P99" s="40">
        <f t="shared" si="20"/>
        <v>0</v>
      </c>
      <c r="Q99" s="38"/>
      <c r="R99" s="40">
        <f t="shared" si="21"/>
        <v>0</v>
      </c>
      <c r="S99" s="38">
        <f>C99/1000</f>
        <v>3</v>
      </c>
      <c r="T99" s="38">
        <v>3150</v>
      </c>
      <c r="U99" s="40">
        <f t="shared" si="22"/>
        <v>3</v>
      </c>
      <c r="V99" s="38">
        <f t="shared" si="27"/>
        <v>3.15</v>
      </c>
      <c r="W99" s="19" t="e">
        <f t="shared" si="28"/>
        <v>#DIV/0!</v>
      </c>
      <c r="X99" s="55"/>
    </row>
    <row r="100" spans="1:24" ht="27.6" hidden="1" customHeight="1" x14ac:dyDescent="0.3">
      <c r="A100" s="44" t="s">
        <v>166</v>
      </c>
      <c r="B100" s="17" t="s">
        <v>167</v>
      </c>
      <c r="C100" s="18">
        <v>3000</v>
      </c>
      <c r="D100" s="38"/>
      <c r="E100" s="38"/>
      <c r="F100" s="36">
        <f t="shared" si="23"/>
        <v>0</v>
      </c>
      <c r="G100" s="38"/>
      <c r="H100" s="40">
        <f t="shared" si="16"/>
        <v>0</v>
      </c>
      <c r="I100" s="36">
        <f t="shared" si="24"/>
        <v>0</v>
      </c>
      <c r="J100" s="40">
        <f t="shared" si="17"/>
        <v>0</v>
      </c>
      <c r="K100" s="36">
        <f t="shared" si="25"/>
        <v>0</v>
      </c>
      <c r="L100" s="40">
        <f t="shared" si="18"/>
        <v>0</v>
      </c>
      <c r="M100" s="38"/>
      <c r="N100" s="40">
        <f t="shared" si="19"/>
        <v>0</v>
      </c>
      <c r="O100" s="36">
        <f t="shared" si="26"/>
        <v>0</v>
      </c>
      <c r="P100" s="40">
        <f t="shared" si="20"/>
        <v>0</v>
      </c>
      <c r="Q100" s="38"/>
      <c r="R100" s="40">
        <f t="shared" si="21"/>
        <v>0</v>
      </c>
      <c r="S100" s="38">
        <f>C100/1000</f>
        <v>3</v>
      </c>
      <c r="T100" s="38">
        <v>3150</v>
      </c>
      <c r="U100" s="40">
        <f t="shared" si="22"/>
        <v>3</v>
      </c>
      <c r="V100" s="38">
        <f t="shared" si="27"/>
        <v>3.15</v>
      </c>
      <c r="W100" s="19" t="e">
        <f t="shared" si="28"/>
        <v>#DIV/0!</v>
      </c>
      <c r="X100" s="55"/>
    </row>
    <row r="101" spans="1:24" ht="103.2" hidden="1" x14ac:dyDescent="0.3">
      <c r="A101" s="44" t="s">
        <v>168</v>
      </c>
      <c r="B101" s="17" t="s">
        <v>169</v>
      </c>
      <c r="C101" s="18" t="s">
        <v>14</v>
      </c>
      <c r="D101" s="38"/>
      <c r="E101" s="38"/>
      <c r="F101" s="36">
        <f t="shared" si="23"/>
        <v>0</v>
      </c>
      <c r="G101" s="38"/>
      <c r="H101" s="40">
        <f t="shared" si="16"/>
        <v>0</v>
      </c>
      <c r="I101" s="36">
        <f t="shared" si="24"/>
        <v>0</v>
      </c>
      <c r="J101" s="40">
        <f t="shared" si="17"/>
        <v>0</v>
      </c>
      <c r="K101" s="36">
        <f t="shared" si="25"/>
        <v>0</v>
      </c>
      <c r="L101" s="40">
        <f t="shared" si="18"/>
        <v>0</v>
      </c>
      <c r="M101" s="38"/>
      <c r="N101" s="40">
        <f t="shared" si="19"/>
        <v>0</v>
      </c>
      <c r="O101" s="36">
        <f t="shared" si="26"/>
        <v>0</v>
      </c>
      <c r="P101" s="40">
        <f t="shared" si="20"/>
        <v>0</v>
      </c>
      <c r="Q101" s="38"/>
      <c r="R101" s="40">
        <f t="shared" si="21"/>
        <v>0</v>
      </c>
      <c r="S101" s="38" t="s">
        <v>14</v>
      </c>
      <c r="T101" s="38">
        <v>1689.08</v>
      </c>
      <c r="U101" s="40" t="e">
        <f t="shared" si="22"/>
        <v>#VALUE!</v>
      </c>
      <c r="V101" s="38">
        <f t="shared" si="27"/>
        <v>1.6890799999999999</v>
      </c>
      <c r="W101" s="19" t="e">
        <f t="shared" si="28"/>
        <v>#DIV/0!</v>
      </c>
      <c r="X101" s="55"/>
    </row>
    <row r="102" spans="1:24" ht="154.19999999999999" hidden="1" x14ac:dyDescent="0.3">
      <c r="A102" s="44" t="s">
        <v>170</v>
      </c>
      <c r="B102" s="17" t="s">
        <v>171</v>
      </c>
      <c r="C102" s="18" t="s">
        <v>14</v>
      </c>
      <c r="D102" s="38"/>
      <c r="E102" s="38"/>
      <c r="F102" s="36">
        <f t="shared" si="23"/>
        <v>0</v>
      </c>
      <c r="G102" s="38"/>
      <c r="H102" s="40">
        <f t="shared" si="16"/>
        <v>0</v>
      </c>
      <c r="I102" s="36">
        <f t="shared" si="24"/>
        <v>0</v>
      </c>
      <c r="J102" s="40">
        <f t="shared" si="17"/>
        <v>0</v>
      </c>
      <c r="K102" s="36">
        <f t="shared" si="25"/>
        <v>0</v>
      </c>
      <c r="L102" s="40">
        <f t="shared" si="18"/>
        <v>0</v>
      </c>
      <c r="M102" s="38"/>
      <c r="N102" s="40">
        <f t="shared" si="19"/>
        <v>0</v>
      </c>
      <c r="O102" s="36">
        <f t="shared" si="26"/>
        <v>0</v>
      </c>
      <c r="P102" s="40">
        <f t="shared" si="20"/>
        <v>0</v>
      </c>
      <c r="Q102" s="38"/>
      <c r="R102" s="40">
        <f t="shared" si="21"/>
        <v>0</v>
      </c>
      <c r="S102" s="38" t="s">
        <v>14</v>
      </c>
      <c r="T102" s="38">
        <v>1689.08</v>
      </c>
      <c r="U102" s="40" t="e">
        <f t="shared" si="22"/>
        <v>#VALUE!</v>
      </c>
      <c r="V102" s="38">
        <f t="shared" si="27"/>
        <v>1.6890799999999999</v>
      </c>
      <c r="W102" s="19" t="e">
        <f t="shared" si="28"/>
        <v>#DIV/0!</v>
      </c>
      <c r="X102" s="55"/>
    </row>
    <row r="103" spans="1:24" ht="93" hidden="1" x14ac:dyDescent="0.3">
      <c r="A103" s="44" t="s">
        <v>172</v>
      </c>
      <c r="B103" s="17" t="s">
        <v>173</v>
      </c>
      <c r="C103" s="18">
        <v>42000</v>
      </c>
      <c r="D103" s="38"/>
      <c r="E103" s="38"/>
      <c r="F103" s="36">
        <f t="shared" si="23"/>
        <v>0</v>
      </c>
      <c r="G103" s="38"/>
      <c r="H103" s="40">
        <f t="shared" si="16"/>
        <v>0</v>
      </c>
      <c r="I103" s="36">
        <f t="shared" si="24"/>
        <v>0</v>
      </c>
      <c r="J103" s="40">
        <f t="shared" si="17"/>
        <v>0</v>
      </c>
      <c r="K103" s="36">
        <f t="shared" si="25"/>
        <v>0</v>
      </c>
      <c r="L103" s="40">
        <f t="shared" si="18"/>
        <v>0</v>
      </c>
      <c r="M103" s="38"/>
      <c r="N103" s="40">
        <f t="shared" si="19"/>
        <v>0</v>
      </c>
      <c r="O103" s="36">
        <f t="shared" si="26"/>
        <v>0</v>
      </c>
      <c r="P103" s="40">
        <f t="shared" si="20"/>
        <v>0</v>
      </c>
      <c r="Q103" s="38"/>
      <c r="R103" s="40">
        <f t="shared" si="21"/>
        <v>0</v>
      </c>
      <c r="S103" s="38">
        <f t="shared" ref="S103:S115" si="29">C103/1000</f>
        <v>42</v>
      </c>
      <c r="T103" s="38">
        <v>42718.66</v>
      </c>
      <c r="U103" s="40">
        <f t="shared" si="22"/>
        <v>42</v>
      </c>
      <c r="V103" s="38">
        <f t="shared" si="27"/>
        <v>42.718660000000007</v>
      </c>
      <c r="W103" s="19" t="e">
        <f t="shared" si="28"/>
        <v>#DIV/0!</v>
      </c>
      <c r="X103" s="55"/>
    </row>
    <row r="104" spans="1:24" ht="144" hidden="1" x14ac:dyDescent="0.3">
      <c r="A104" s="44" t="s">
        <v>174</v>
      </c>
      <c r="B104" s="17" t="s">
        <v>175</v>
      </c>
      <c r="C104" s="18">
        <v>42000</v>
      </c>
      <c r="D104" s="38"/>
      <c r="E104" s="38"/>
      <c r="F104" s="36">
        <f t="shared" si="23"/>
        <v>0</v>
      </c>
      <c r="G104" s="38"/>
      <c r="H104" s="40">
        <f t="shared" si="16"/>
        <v>0</v>
      </c>
      <c r="I104" s="36">
        <f t="shared" si="24"/>
        <v>0</v>
      </c>
      <c r="J104" s="40">
        <f t="shared" si="17"/>
        <v>0</v>
      </c>
      <c r="K104" s="36">
        <f t="shared" si="25"/>
        <v>0</v>
      </c>
      <c r="L104" s="40">
        <f t="shared" si="18"/>
        <v>0</v>
      </c>
      <c r="M104" s="38"/>
      <c r="N104" s="40">
        <f t="shared" si="19"/>
        <v>0</v>
      </c>
      <c r="O104" s="36">
        <f t="shared" si="26"/>
        <v>0</v>
      </c>
      <c r="P104" s="40">
        <f t="shared" si="20"/>
        <v>0</v>
      </c>
      <c r="Q104" s="38"/>
      <c r="R104" s="40">
        <f t="shared" si="21"/>
        <v>0</v>
      </c>
      <c r="S104" s="38">
        <f t="shared" si="29"/>
        <v>42</v>
      </c>
      <c r="T104" s="38">
        <v>42718.66</v>
      </c>
      <c r="U104" s="40">
        <f t="shared" si="22"/>
        <v>42</v>
      </c>
      <c r="V104" s="38">
        <f t="shared" si="27"/>
        <v>42.718660000000007</v>
      </c>
      <c r="W104" s="19" t="e">
        <f t="shared" si="28"/>
        <v>#DIV/0!</v>
      </c>
      <c r="X104" s="55"/>
    </row>
    <row r="105" spans="1:24" ht="26.4" hidden="1" customHeight="1" x14ac:dyDescent="0.3">
      <c r="A105" s="44" t="s">
        <v>176</v>
      </c>
      <c r="B105" s="17" t="s">
        <v>177</v>
      </c>
      <c r="C105" s="18">
        <v>495000</v>
      </c>
      <c r="D105" s="38"/>
      <c r="E105" s="38"/>
      <c r="F105" s="36">
        <f t="shared" si="23"/>
        <v>0</v>
      </c>
      <c r="G105" s="38"/>
      <c r="H105" s="40">
        <f t="shared" si="16"/>
        <v>0</v>
      </c>
      <c r="I105" s="36">
        <f t="shared" si="24"/>
        <v>0</v>
      </c>
      <c r="J105" s="40">
        <f t="shared" si="17"/>
        <v>0</v>
      </c>
      <c r="K105" s="36">
        <f t="shared" si="25"/>
        <v>0</v>
      </c>
      <c r="L105" s="40">
        <f t="shared" si="18"/>
        <v>0</v>
      </c>
      <c r="M105" s="38"/>
      <c r="N105" s="40">
        <f t="shared" si="19"/>
        <v>0</v>
      </c>
      <c r="O105" s="36">
        <f t="shared" si="26"/>
        <v>0</v>
      </c>
      <c r="P105" s="40">
        <f t="shared" si="20"/>
        <v>0</v>
      </c>
      <c r="Q105" s="38"/>
      <c r="R105" s="40">
        <f t="shared" si="21"/>
        <v>0</v>
      </c>
      <c r="S105" s="38">
        <f t="shared" si="29"/>
        <v>495</v>
      </c>
      <c r="T105" s="38">
        <v>523190.44</v>
      </c>
      <c r="U105" s="40">
        <f t="shared" si="22"/>
        <v>495</v>
      </c>
      <c r="V105" s="38">
        <f t="shared" si="27"/>
        <v>523.19043999999997</v>
      </c>
      <c r="W105" s="19" t="e">
        <f t="shared" si="28"/>
        <v>#DIV/0!</v>
      </c>
      <c r="X105" s="55"/>
    </row>
    <row r="106" spans="1:24" ht="46.95" hidden="1" customHeight="1" x14ac:dyDescent="0.3">
      <c r="A106" s="44" t="s">
        <v>178</v>
      </c>
      <c r="B106" s="17" t="s">
        <v>179</v>
      </c>
      <c r="C106" s="18">
        <v>495000</v>
      </c>
      <c r="D106" s="38"/>
      <c r="E106" s="38"/>
      <c r="F106" s="36">
        <f t="shared" si="23"/>
        <v>0</v>
      </c>
      <c r="G106" s="38"/>
      <c r="H106" s="40">
        <f t="shared" si="16"/>
        <v>0</v>
      </c>
      <c r="I106" s="36">
        <f t="shared" si="24"/>
        <v>0</v>
      </c>
      <c r="J106" s="40">
        <f t="shared" si="17"/>
        <v>0</v>
      </c>
      <c r="K106" s="36">
        <f t="shared" si="25"/>
        <v>0</v>
      </c>
      <c r="L106" s="40">
        <f t="shared" si="18"/>
        <v>0</v>
      </c>
      <c r="M106" s="38"/>
      <c r="N106" s="40">
        <f t="shared" si="19"/>
        <v>0</v>
      </c>
      <c r="O106" s="36">
        <f t="shared" si="26"/>
        <v>0</v>
      </c>
      <c r="P106" s="40">
        <f t="shared" si="20"/>
        <v>0</v>
      </c>
      <c r="Q106" s="38"/>
      <c r="R106" s="40">
        <f t="shared" si="21"/>
        <v>0</v>
      </c>
      <c r="S106" s="38">
        <f t="shared" si="29"/>
        <v>495</v>
      </c>
      <c r="T106" s="38">
        <v>523190.44</v>
      </c>
      <c r="U106" s="40">
        <f t="shared" si="22"/>
        <v>495</v>
      </c>
      <c r="V106" s="38">
        <f t="shared" si="27"/>
        <v>523.19043999999997</v>
      </c>
      <c r="W106" s="19" t="e">
        <f t="shared" si="28"/>
        <v>#DIV/0!</v>
      </c>
      <c r="X106" s="55"/>
    </row>
    <row r="107" spans="1:24" ht="195" hidden="1" x14ac:dyDescent="0.3">
      <c r="A107" s="44" t="s">
        <v>180</v>
      </c>
      <c r="B107" s="17" t="s">
        <v>181</v>
      </c>
      <c r="C107" s="18">
        <v>20000</v>
      </c>
      <c r="D107" s="38"/>
      <c r="E107" s="38"/>
      <c r="F107" s="36">
        <f t="shared" si="23"/>
        <v>0</v>
      </c>
      <c r="G107" s="38"/>
      <c r="H107" s="40">
        <f t="shared" si="16"/>
        <v>0</v>
      </c>
      <c r="I107" s="36">
        <f t="shared" si="24"/>
        <v>0</v>
      </c>
      <c r="J107" s="40">
        <f t="shared" si="17"/>
        <v>0</v>
      </c>
      <c r="K107" s="36">
        <f t="shared" si="25"/>
        <v>0</v>
      </c>
      <c r="L107" s="40">
        <f t="shared" si="18"/>
        <v>0</v>
      </c>
      <c r="M107" s="38"/>
      <c r="N107" s="40">
        <f t="shared" si="19"/>
        <v>0</v>
      </c>
      <c r="O107" s="36">
        <f t="shared" si="26"/>
        <v>0</v>
      </c>
      <c r="P107" s="40">
        <f t="shared" si="20"/>
        <v>0</v>
      </c>
      <c r="Q107" s="38"/>
      <c r="R107" s="40">
        <f t="shared" si="21"/>
        <v>0</v>
      </c>
      <c r="S107" s="38">
        <f t="shared" si="29"/>
        <v>20</v>
      </c>
      <c r="T107" s="38">
        <v>18661.989999999998</v>
      </c>
      <c r="U107" s="40">
        <f t="shared" si="22"/>
        <v>20</v>
      </c>
      <c r="V107" s="38">
        <f t="shared" si="27"/>
        <v>18.661989999999999</v>
      </c>
      <c r="W107" s="19" t="e">
        <f t="shared" si="28"/>
        <v>#DIV/0!</v>
      </c>
      <c r="X107" s="55"/>
    </row>
    <row r="108" spans="1:24" ht="51" hidden="1" customHeight="1" x14ac:dyDescent="0.3">
      <c r="A108" s="44" t="s">
        <v>182</v>
      </c>
      <c r="B108" s="17" t="s">
        <v>183</v>
      </c>
      <c r="C108" s="18">
        <v>20000</v>
      </c>
      <c r="D108" s="38"/>
      <c r="E108" s="38"/>
      <c r="F108" s="36">
        <f t="shared" si="23"/>
        <v>0</v>
      </c>
      <c r="G108" s="38"/>
      <c r="H108" s="40">
        <f t="shared" si="16"/>
        <v>0</v>
      </c>
      <c r="I108" s="36">
        <f t="shared" si="24"/>
        <v>0</v>
      </c>
      <c r="J108" s="40">
        <f t="shared" si="17"/>
        <v>0</v>
      </c>
      <c r="K108" s="36">
        <f t="shared" si="25"/>
        <v>0</v>
      </c>
      <c r="L108" s="40">
        <f t="shared" si="18"/>
        <v>0</v>
      </c>
      <c r="M108" s="38"/>
      <c r="N108" s="40">
        <f t="shared" si="19"/>
        <v>0</v>
      </c>
      <c r="O108" s="36">
        <f t="shared" si="26"/>
        <v>0</v>
      </c>
      <c r="P108" s="40">
        <f t="shared" si="20"/>
        <v>0</v>
      </c>
      <c r="Q108" s="38"/>
      <c r="R108" s="40">
        <f t="shared" si="21"/>
        <v>0</v>
      </c>
      <c r="S108" s="38">
        <f t="shared" si="29"/>
        <v>20</v>
      </c>
      <c r="T108" s="38">
        <v>18661.989999999998</v>
      </c>
      <c r="U108" s="40">
        <f t="shared" si="22"/>
        <v>20</v>
      </c>
      <c r="V108" s="38">
        <f t="shared" si="27"/>
        <v>18.661989999999999</v>
      </c>
      <c r="W108" s="19" t="e">
        <f t="shared" si="28"/>
        <v>#DIV/0!</v>
      </c>
      <c r="X108" s="55"/>
    </row>
    <row r="109" spans="1:24" ht="0.6" hidden="1" customHeight="1" x14ac:dyDescent="0.3">
      <c r="A109" s="44" t="s">
        <v>184</v>
      </c>
      <c r="B109" s="17" t="s">
        <v>185</v>
      </c>
      <c r="C109" s="18">
        <v>15000</v>
      </c>
      <c r="D109" s="38"/>
      <c r="E109" s="38"/>
      <c r="F109" s="36">
        <f t="shared" si="23"/>
        <v>0</v>
      </c>
      <c r="G109" s="38"/>
      <c r="H109" s="40">
        <f t="shared" si="16"/>
        <v>0</v>
      </c>
      <c r="I109" s="36">
        <f t="shared" si="24"/>
        <v>0</v>
      </c>
      <c r="J109" s="40">
        <f t="shared" si="17"/>
        <v>0</v>
      </c>
      <c r="K109" s="36">
        <f t="shared" si="25"/>
        <v>0</v>
      </c>
      <c r="L109" s="40">
        <f t="shared" si="18"/>
        <v>0</v>
      </c>
      <c r="M109" s="38"/>
      <c r="N109" s="40">
        <f t="shared" si="19"/>
        <v>0</v>
      </c>
      <c r="O109" s="36">
        <f t="shared" si="26"/>
        <v>0</v>
      </c>
      <c r="P109" s="40">
        <f t="shared" si="20"/>
        <v>0</v>
      </c>
      <c r="Q109" s="38"/>
      <c r="R109" s="40">
        <f t="shared" si="21"/>
        <v>0</v>
      </c>
      <c r="S109" s="38">
        <f t="shared" si="29"/>
        <v>15</v>
      </c>
      <c r="T109" s="38">
        <v>13935.5</v>
      </c>
      <c r="U109" s="40">
        <f t="shared" si="22"/>
        <v>15</v>
      </c>
      <c r="V109" s="38">
        <f t="shared" si="27"/>
        <v>13.935499999999999</v>
      </c>
      <c r="W109" s="19" t="e">
        <f t="shared" si="28"/>
        <v>#DIV/0!</v>
      </c>
      <c r="X109" s="55"/>
    </row>
    <row r="110" spans="1:24" ht="123.6" hidden="1" x14ac:dyDescent="0.3">
      <c r="A110" s="44" t="s">
        <v>184</v>
      </c>
      <c r="B110" s="17" t="s">
        <v>186</v>
      </c>
      <c r="C110" s="18">
        <v>5000</v>
      </c>
      <c r="D110" s="38"/>
      <c r="E110" s="38"/>
      <c r="F110" s="36">
        <f t="shared" si="23"/>
        <v>0</v>
      </c>
      <c r="G110" s="38"/>
      <c r="H110" s="40">
        <f t="shared" si="16"/>
        <v>0</v>
      </c>
      <c r="I110" s="36">
        <f t="shared" si="24"/>
        <v>0</v>
      </c>
      <c r="J110" s="40">
        <f t="shared" si="17"/>
        <v>0</v>
      </c>
      <c r="K110" s="36">
        <f t="shared" si="25"/>
        <v>0</v>
      </c>
      <c r="L110" s="40">
        <f t="shared" si="18"/>
        <v>0</v>
      </c>
      <c r="M110" s="38"/>
      <c r="N110" s="40">
        <f t="shared" si="19"/>
        <v>0</v>
      </c>
      <c r="O110" s="36">
        <f t="shared" si="26"/>
        <v>0</v>
      </c>
      <c r="P110" s="40">
        <f t="shared" si="20"/>
        <v>0</v>
      </c>
      <c r="Q110" s="38"/>
      <c r="R110" s="40">
        <f t="shared" si="21"/>
        <v>0</v>
      </c>
      <c r="S110" s="38">
        <f t="shared" si="29"/>
        <v>5</v>
      </c>
      <c r="T110" s="38">
        <v>4726.49</v>
      </c>
      <c r="U110" s="40">
        <f t="shared" si="22"/>
        <v>5</v>
      </c>
      <c r="V110" s="38">
        <f t="shared" si="27"/>
        <v>4.7264900000000001</v>
      </c>
      <c r="W110" s="19" t="e">
        <f t="shared" si="28"/>
        <v>#DIV/0!</v>
      </c>
      <c r="X110" s="55"/>
    </row>
    <row r="111" spans="1:24" ht="13.95" hidden="1" customHeight="1" x14ac:dyDescent="0.3">
      <c r="A111" s="44" t="s">
        <v>187</v>
      </c>
      <c r="B111" s="17" t="s">
        <v>188</v>
      </c>
      <c r="C111" s="18">
        <v>276000</v>
      </c>
      <c r="D111" s="38"/>
      <c r="E111" s="38"/>
      <c r="F111" s="36">
        <f t="shared" si="23"/>
        <v>0</v>
      </c>
      <c r="G111" s="38"/>
      <c r="H111" s="40">
        <f t="shared" si="16"/>
        <v>0</v>
      </c>
      <c r="I111" s="36">
        <f t="shared" si="24"/>
        <v>0</v>
      </c>
      <c r="J111" s="40">
        <f t="shared" si="17"/>
        <v>0</v>
      </c>
      <c r="K111" s="36">
        <f t="shared" si="25"/>
        <v>0</v>
      </c>
      <c r="L111" s="40">
        <f t="shared" si="18"/>
        <v>0</v>
      </c>
      <c r="M111" s="38"/>
      <c r="N111" s="40">
        <f t="shared" si="19"/>
        <v>0</v>
      </c>
      <c r="O111" s="36">
        <f t="shared" si="26"/>
        <v>0</v>
      </c>
      <c r="P111" s="40">
        <f t="shared" si="20"/>
        <v>0</v>
      </c>
      <c r="Q111" s="38"/>
      <c r="R111" s="40">
        <f t="shared" si="21"/>
        <v>0</v>
      </c>
      <c r="S111" s="38">
        <f t="shared" si="29"/>
        <v>276</v>
      </c>
      <c r="T111" s="38">
        <v>404474.37</v>
      </c>
      <c r="U111" s="40">
        <f t="shared" si="22"/>
        <v>276</v>
      </c>
      <c r="V111" s="38">
        <f t="shared" si="27"/>
        <v>404.47437000000002</v>
      </c>
      <c r="W111" s="19" t="e">
        <f t="shared" si="28"/>
        <v>#DIV/0!</v>
      </c>
      <c r="X111" s="55"/>
    </row>
    <row r="112" spans="1:24" ht="0.6" hidden="1" customHeight="1" x14ac:dyDescent="0.3">
      <c r="A112" s="44" t="s">
        <v>189</v>
      </c>
      <c r="B112" s="17" t="s">
        <v>190</v>
      </c>
      <c r="C112" s="18">
        <v>246000</v>
      </c>
      <c r="D112" s="38"/>
      <c r="E112" s="38"/>
      <c r="F112" s="36">
        <f t="shared" si="23"/>
        <v>0</v>
      </c>
      <c r="G112" s="38"/>
      <c r="H112" s="40">
        <f t="shared" si="16"/>
        <v>0</v>
      </c>
      <c r="I112" s="36">
        <f t="shared" si="24"/>
        <v>0</v>
      </c>
      <c r="J112" s="40">
        <f t="shared" si="17"/>
        <v>0</v>
      </c>
      <c r="K112" s="36">
        <f t="shared" si="25"/>
        <v>0</v>
      </c>
      <c r="L112" s="40">
        <f t="shared" si="18"/>
        <v>0</v>
      </c>
      <c r="M112" s="38"/>
      <c r="N112" s="40">
        <f t="shared" si="19"/>
        <v>0</v>
      </c>
      <c r="O112" s="36">
        <f t="shared" si="26"/>
        <v>0</v>
      </c>
      <c r="P112" s="40">
        <f t="shared" si="20"/>
        <v>0</v>
      </c>
      <c r="Q112" s="38"/>
      <c r="R112" s="40">
        <f t="shared" si="21"/>
        <v>0</v>
      </c>
      <c r="S112" s="38">
        <f t="shared" si="29"/>
        <v>246</v>
      </c>
      <c r="T112" s="38">
        <v>349336.61</v>
      </c>
      <c r="U112" s="40">
        <f t="shared" si="22"/>
        <v>246</v>
      </c>
      <c r="V112" s="38">
        <f t="shared" si="27"/>
        <v>349.33661000000001</v>
      </c>
      <c r="W112" s="19" t="e">
        <f t="shared" si="28"/>
        <v>#DIV/0!</v>
      </c>
      <c r="X112" s="55"/>
    </row>
    <row r="113" spans="1:24" ht="144" hidden="1" x14ac:dyDescent="0.3">
      <c r="A113" s="44" t="s">
        <v>191</v>
      </c>
      <c r="B113" s="17" t="s">
        <v>192</v>
      </c>
      <c r="C113" s="18">
        <v>246000</v>
      </c>
      <c r="D113" s="38"/>
      <c r="E113" s="38"/>
      <c r="F113" s="36">
        <f t="shared" si="23"/>
        <v>0</v>
      </c>
      <c r="G113" s="38"/>
      <c r="H113" s="40">
        <f t="shared" si="16"/>
        <v>0</v>
      </c>
      <c r="I113" s="36">
        <f t="shared" si="24"/>
        <v>0</v>
      </c>
      <c r="J113" s="40">
        <f t="shared" si="17"/>
        <v>0</v>
      </c>
      <c r="K113" s="36">
        <f t="shared" si="25"/>
        <v>0</v>
      </c>
      <c r="L113" s="40">
        <f t="shared" si="18"/>
        <v>0</v>
      </c>
      <c r="M113" s="38"/>
      <c r="N113" s="40">
        <f t="shared" si="19"/>
        <v>0</v>
      </c>
      <c r="O113" s="36">
        <f t="shared" si="26"/>
        <v>0</v>
      </c>
      <c r="P113" s="40">
        <f t="shared" si="20"/>
        <v>0</v>
      </c>
      <c r="Q113" s="38"/>
      <c r="R113" s="40">
        <f t="shared" si="21"/>
        <v>0</v>
      </c>
      <c r="S113" s="38">
        <f t="shared" si="29"/>
        <v>246</v>
      </c>
      <c r="T113" s="38">
        <v>349336.61</v>
      </c>
      <c r="U113" s="40">
        <f t="shared" si="22"/>
        <v>246</v>
      </c>
      <c r="V113" s="38">
        <f t="shared" si="27"/>
        <v>349.33661000000001</v>
      </c>
      <c r="W113" s="19" t="e">
        <f t="shared" si="28"/>
        <v>#DIV/0!</v>
      </c>
      <c r="X113" s="55"/>
    </row>
    <row r="114" spans="1:24" ht="144" hidden="1" x14ac:dyDescent="0.3">
      <c r="A114" s="44" t="s">
        <v>193</v>
      </c>
      <c r="B114" s="17" t="s">
        <v>194</v>
      </c>
      <c r="C114" s="18">
        <v>30000</v>
      </c>
      <c r="D114" s="38"/>
      <c r="E114" s="38"/>
      <c r="F114" s="36">
        <f t="shared" si="23"/>
        <v>0</v>
      </c>
      <c r="G114" s="38"/>
      <c r="H114" s="40">
        <f t="shared" si="16"/>
        <v>0</v>
      </c>
      <c r="I114" s="36">
        <f t="shared" si="24"/>
        <v>0</v>
      </c>
      <c r="J114" s="40">
        <f t="shared" si="17"/>
        <v>0</v>
      </c>
      <c r="K114" s="36">
        <f t="shared" si="25"/>
        <v>0</v>
      </c>
      <c r="L114" s="40">
        <f t="shared" si="18"/>
        <v>0</v>
      </c>
      <c r="M114" s="38"/>
      <c r="N114" s="40">
        <f t="shared" si="19"/>
        <v>0</v>
      </c>
      <c r="O114" s="36">
        <f t="shared" si="26"/>
        <v>0</v>
      </c>
      <c r="P114" s="40">
        <f t="shared" si="20"/>
        <v>0</v>
      </c>
      <c r="Q114" s="38"/>
      <c r="R114" s="40">
        <f t="shared" si="21"/>
        <v>0</v>
      </c>
      <c r="S114" s="38">
        <f t="shared" si="29"/>
        <v>30</v>
      </c>
      <c r="T114" s="38">
        <v>55137.760000000002</v>
      </c>
      <c r="U114" s="40">
        <f t="shared" si="22"/>
        <v>30</v>
      </c>
      <c r="V114" s="38">
        <f t="shared" si="27"/>
        <v>55.13776</v>
      </c>
      <c r="W114" s="19" t="e">
        <f t="shared" si="28"/>
        <v>#DIV/0!</v>
      </c>
      <c r="X114" s="55"/>
    </row>
    <row r="115" spans="1:24" ht="144" hidden="1" x14ac:dyDescent="0.3">
      <c r="A115" s="44" t="s">
        <v>195</v>
      </c>
      <c r="B115" s="17" t="s">
        <v>196</v>
      </c>
      <c r="C115" s="18">
        <v>30000</v>
      </c>
      <c r="D115" s="38"/>
      <c r="E115" s="38"/>
      <c r="F115" s="36">
        <f t="shared" si="23"/>
        <v>0</v>
      </c>
      <c r="G115" s="38"/>
      <c r="H115" s="40">
        <f t="shared" si="16"/>
        <v>0</v>
      </c>
      <c r="I115" s="36">
        <f t="shared" si="24"/>
        <v>0</v>
      </c>
      <c r="J115" s="40">
        <f t="shared" si="17"/>
        <v>0</v>
      </c>
      <c r="K115" s="36">
        <f t="shared" si="25"/>
        <v>0</v>
      </c>
      <c r="L115" s="40">
        <f t="shared" si="18"/>
        <v>0</v>
      </c>
      <c r="M115" s="38"/>
      <c r="N115" s="40">
        <f t="shared" si="19"/>
        <v>0</v>
      </c>
      <c r="O115" s="36">
        <f t="shared" si="26"/>
        <v>0</v>
      </c>
      <c r="P115" s="40">
        <f t="shared" si="20"/>
        <v>0</v>
      </c>
      <c r="Q115" s="38"/>
      <c r="R115" s="40">
        <f t="shared" si="21"/>
        <v>0</v>
      </c>
      <c r="S115" s="38">
        <f t="shared" si="29"/>
        <v>30</v>
      </c>
      <c r="T115" s="38">
        <v>40681.75</v>
      </c>
      <c r="U115" s="40">
        <f t="shared" si="22"/>
        <v>30</v>
      </c>
      <c r="V115" s="38">
        <f t="shared" si="27"/>
        <v>40.681750000000001</v>
      </c>
      <c r="W115" s="19" t="e">
        <f t="shared" si="28"/>
        <v>#DIV/0!</v>
      </c>
      <c r="X115" s="55"/>
    </row>
    <row r="116" spans="1:24" ht="144" hidden="1" x14ac:dyDescent="0.3">
      <c r="A116" s="44" t="s">
        <v>195</v>
      </c>
      <c r="B116" s="17" t="s">
        <v>197</v>
      </c>
      <c r="C116" s="18" t="s">
        <v>14</v>
      </c>
      <c r="D116" s="38"/>
      <c r="E116" s="38"/>
      <c r="F116" s="36">
        <f t="shared" si="23"/>
        <v>0</v>
      </c>
      <c r="G116" s="38"/>
      <c r="H116" s="40">
        <f t="shared" si="16"/>
        <v>0</v>
      </c>
      <c r="I116" s="36">
        <f t="shared" si="24"/>
        <v>0</v>
      </c>
      <c r="J116" s="40">
        <f t="shared" si="17"/>
        <v>0</v>
      </c>
      <c r="K116" s="36">
        <f t="shared" si="25"/>
        <v>0</v>
      </c>
      <c r="L116" s="40">
        <f t="shared" si="18"/>
        <v>0</v>
      </c>
      <c r="M116" s="38"/>
      <c r="N116" s="40">
        <f t="shared" si="19"/>
        <v>0</v>
      </c>
      <c r="O116" s="36">
        <f t="shared" si="26"/>
        <v>0</v>
      </c>
      <c r="P116" s="40">
        <f t="shared" si="20"/>
        <v>0</v>
      </c>
      <c r="Q116" s="38"/>
      <c r="R116" s="40">
        <f t="shared" si="21"/>
        <v>0</v>
      </c>
      <c r="S116" s="38" t="s">
        <v>14</v>
      </c>
      <c r="T116" s="38">
        <v>13987.7</v>
      </c>
      <c r="U116" s="40" t="e">
        <f t="shared" si="22"/>
        <v>#VALUE!</v>
      </c>
      <c r="V116" s="38">
        <f t="shared" si="27"/>
        <v>13.9877</v>
      </c>
      <c r="W116" s="19" t="e">
        <f t="shared" si="28"/>
        <v>#DIV/0!</v>
      </c>
      <c r="X116" s="55"/>
    </row>
    <row r="117" spans="1:24" ht="144" hidden="1" x14ac:dyDescent="0.3">
      <c r="A117" s="44" t="s">
        <v>198</v>
      </c>
      <c r="B117" s="17" t="s">
        <v>199</v>
      </c>
      <c r="C117" s="18" t="s">
        <v>14</v>
      </c>
      <c r="D117" s="38"/>
      <c r="E117" s="38"/>
      <c r="F117" s="36">
        <f t="shared" si="23"/>
        <v>0</v>
      </c>
      <c r="G117" s="38"/>
      <c r="H117" s="40">
        <f t="shared" si="16"/>
        <v>0</v>
      </c>
      <c r="I117" s="36">
        <f t="shared" si="24"/>
        <v>0</v>
      </c>
      <c r="J117" s="40">
        <f t="shared" si="17"/>
        <v>0</v>
      </c>
      <c r="K117" s="36">
        <f t="shared" si="25"/>
        <v>0</v>
      </c>
      <c r="L117" s="40">
        <f t="shared" si="18"/>
        <v>0</v>
      </c>
      <c r="M117" s="38"/>
      <c r="N117" s="40">
        <f t="shared" si="19"/>
        <v>0</v>
      </c>
      <c r="O117" s="36">
        <f t="shared" si="26"/>
        <v>0</v>
      </c>
      <c r="P117" s="40">
        <f t="shared" si="20"/>
        <v>0</v>
      </c>
      <c r="Q117" s="38"/>
      <c r="R117" s="40">
        <f t="shared" si="21"/>
        <v>0</v>
      </c>
      <c r="S117" s="38" t="s">
        <v>14</v>
      </c>
      <c r="T117" s="38">
        <v>468.31</v>
      </c>
      <c r="U117" s="40" t="e">
        <f t="shared" si="22"/>
        <v>#VALUE!</v>
      </c>
      <c r="V117" s="38">
        <f t="shared" si="27"/>
        <v>0.46831</v>
      </c>
      <c r="W117" s="19" t="e">
        <f t="shared" si="28"/>
        <v>#DIV/0!</v>
      </c>
      <c r="X117" s="55"/>
    </row>
    <row r="118" spans="1:24" ht="31.8" hidden="1" x14ac:dyDescent="0.3">
      <c r="A118" s="44" t="s">
        <v>200</v>
      </c>
      <c r="B118" s="17" t="s">
        <v>201</v>
      </c>
      <c r="C118" s="18">
        <v>1503000</v>
      </c>
      <c r="D118" s="38"/>
      <c r="E118" s="38"/>
      <c r="F118" s="36">
        <f t="shared" si="23"/>
        <v>0</v>
      </c>
      <c r="G118" s="38"/>
      <c r="H118" s="40">
        <f t="shared" si="16"/>
        <v>0</v>
      </c>
      <c r="I118" s="36">
        <f t="shared" si="24"/>
        <v>0</v>
      </c>
      <c r="J118" s="40">
        <f t="shared" si="17"/>
        <v>0</v>
      </c>
      <c r="K118" s="36">
        <f t="shared" si="25"/>
        <v>0</v>
      </c>
      <c r="L118" s="40">
        <f t="shared" si="18"/>
        <v>0</v>
      </c>
      <c r="M118" s="38"/>
      <c r="N118" s="40">
        <f t="shared" si="19"/>
        <v>0</v>
      </c>
      <c r="O118" s="36">
        <f t="shared" si="26"/>
        <v>0</v>
      </c>
      <c r="P118" s="40">
        <f t="shared" si="20"/>
        <v>0</v>
      </c>
      <c r="Q118" s="38"/>
      <c r="R118" s="40">
        <f t="shared" si="21"/>
        <v>0</v>
      </c>
      <c r="S118" s="38">
        <f>C118/1000</f>
        <v>1503</v>
      </c>
      <c r="T118" s="38">
        <v>1503000</v>
      </c>
      <c r="U118" s="40">
        <f t="shared" si="22"/>
        <v>1503</v>
      </c>
      <c r="V118" s="38">
        <f t="shared" si="27"/>
        <v>1503</v>
      </c>
      <c r="W118" s="19" t="e">
        <f t="shared" si="28"/>
        <v>#DIV/0!</v>
      </c>
      <c r="X118" s="55"/>
    </row>
    <row r="119" spans="1:24" ht="215.4" hidden="1" x14ac:dyDescent="0.3">
      <c r="A119" s="44" t="s">
        <v>202</v>
      </c>
      <c r="B119" s="17" t="s">
        <v>203</v>
      </c>
      <c r="C119" s="18">
        <v>1503000</v>
      </c>
      <c r="D119" s="38"/>
      <c r="E119" s="38"/>
      <c r="F119" s="36">
        <f t="shared" si="23"/>
        <v>0</v>
      </c>
      <c r="G119" s="38"/>
      <c r="H119" s="40">
        <f t="shared" si="16"/>
        <v>0</v>
      </c>
      <c r="I119" s="36">
        <f t="shared" si="24"/>
        <v>0</v>
      </c>
      <c r="J119" s="40">
        <f t="shared" si="17"/>
        <v>0</v>
      </c>
      <c r="K119" s="36">
        <f t="shared" si="25"/>
        <v>0</v>
      </c>
      <c r="L119" s="40">
        <f t="shared" si="18"/>
        <v>0</v>
      </c>
      <c r="M119" s="38"/>
      <c r="N119" s="40">
        <f t="shared" si="19"/>
        <v>0</v>
      </c>
      <c r="O119" s="36">
        <f t="shared" si="26"/>
        <v>0</v>
      </c>
      <c r="P119" s="40">
        <f t="shared" si="20"/>
        <v>0</v>
      </c>
      <c r="Q119" s="38"/>
      <c r="R119" s="40">
        <f t="shared" si="21"/>
        <v>0</v>
      </c>
      <c r="S119" s="38">
        <f>C119/1000</f>
        <v>1503</v>
      </c>
      <c r="T119" s="38">
        <v>1503000</v>
      </c>
      <c r="U119" s="40">
        <f t="shared" si="22"/>
        <v>1503</v>
      </c>
      <c r="V119" s="38">
        <f t="shared" si="27"/>
        <v>1503</v>
      </c>
      <c r="W119" s="19" t="e">
        <f t="shared" si="28"/>
        <v>#DIV/0!</v>
      </c>
      <c r="X119" s="55"/>
    </row>
    <row r="120" spans="1:24" s="27" customFormat="1" ht="45" customHeight="1" x14ac:dyDescent="0.3">
      <c r="A120" s="43" t="s">
        <v>366</v>
      </c>
      <c r="B120" s="25" t="s">
        <v>204</v>
      </c>
      <c r="C120" s="26" t="s">
        <v>14</v>
      </c>
      <c r="D120" s="37">
        <v>0</v>
      </c>
      <c r="E120" s="37">
        <v>0</v>
      </c>
      <c r="F120" s="36">
        <f t="shared" si="23"/>
        <v>0</v>
      </c>
      <c r="G120" s="37">
        <v>0</v>
      </c>
      <c r="H120" s="40">
        <f t="shared" si="16"/>
        <v>0</v>
      </c>
      <c r="I120" s="36">
        <f t="shared" si="24"/>
        <v>0</v>
      </c>
      <c r="J120" s="40">
        <f t="shared" si="17"/>
        <v>0</v>
      </c>
      <c r="K120" s="36">
        <f t="shared" si="25"/>
        <v>0</v>
      </c>
      <c r="L120" s="40">
        <f t="shared" si="18"/>
        <v>0</v>
      </c>
      <c r="M120" s="37">
        <v>0</v>
      </c>
      <c r="N120" s="40">
        <f t="shared" si="19"/>
        <v>0</v>
      </c>
      <c r="O120" s="36">
        <f t="shared" si="26"/>
        <v>0</v>
      </c>
      <c r="P120" s="40">
        <f t="shared" si="20"/>
        <v>0</v>
      </c>
      <c r="Q120" s="37">
        <v>0</v>
      </c>
      <c r="R120" s="40">
        <f t="shared" si="21"/>
        <v>0</v>
      </c>
      <c r="S120" s="37">
        <v>0</v>
      </c>
      <c r="T120" s="37">
        <v>2500</v>
      </c>
      <c r="U120" s="40">
        <f t="shared" si="22"/>
        <v>0</v>
      </c>
      <c r="V120" s="37">
        <f t="shared" si="27"/>
        <v>2.5</v>
      </c>
      <c r="W120" s="26" t="s">
        <v>14</v>
      </c>
      <c r="X120" s="56"/>
    </row>
    <row r="121" spans="1:24" ht="0.6" hidden="1" customHeight="1" x14ac:dyDescent="0.3">
      <c r="A121" s="44" t="s">
        <v>205</v>
      </c>
      <c r="B121" s="17" t="s">
        <v>206</v>
      </c>
      <c r="C121" s="18" t="s">
        <v>14</v>
      </c>
      <c r="D121" s="38"/>
      <c r="E121" s="38"/>
      <c r="F121" s="36">
        <f t="shared" si="23"/>
        <v>0</v>
      </c>
      <c r="G121" s="38"/>
      <c r="H121" s="40">
        <f t="shared" si="16"/>
        <v>0</v>
      </c>
      <c r="I121" s="36">
        <f t="shared" si="24"/>
        <v>0</v>
      </c>
      <c r="J121" s="40">
        <f t="shared" si="17"/>
        <v>0</v>
      </c>
      <c r="K121" s="36">
        <f t="shared" si="25"/>
        <v>0</v>
      </c>
      <c r="L121" s="40">
        <f t="shared" si="18"/>
        <v>0</v>
      </c>
      <c r="M121" s="38"/>
      <c r="N121" s="40">
        <f t="shared" si="19"/>
        <v>0</v>
      </c>
      <c r="O121" s="36">
        <f t="shared" si="26"/>
        <v>0</v>
      </c>
      <c r="P121" s="40">
        <f t="shared" si="20"/>
        <v>0</v>
      </c>
      <c r="Q121" s="38"/>
      <c r="R121" s="40">
        <f t="shared" si="21"/>
        <v>0</v>
      </c>
      <c r="S121" s="38" t="s">
        <v>14</v>
      </c>
      <c r="T121" s="38">
        <v>2500</v>
      </c>
      <c r="U121" s="40" t="e">
        <f t="shared" si="22"/>
        <v>#VALUE!</v>
      </c>
      <c r="V121" s="38">
        <f t="shared" si="27"/>
        <v>2.5</v>
      </c>
      <c r="W121" s="19" t="e">
        <f t="shared" si="28"/>
        <v>#DIV/0!</v>
      </c>
      <c r="X121" s="55"/>
    </row>
    <row r="122" spans="1:24" ht="42" x14ac:dyDescent="0.3">
      <c r="A122" s="44" t="s">
        <v>367</v>
      </c>
      <c r="B122" s="17" t="s">
        <v>207</v>
      </c>
      <c r="C122" s="18" t="s">
        <v>14</v>
      </c>
      <c r="D122" s="38">
        <v>0</v>
      </c>
      <c r="E122" s="38">
        <v>0</v>
      </c>
      <c r="F122" s="36">
        <f t="shared" si="23"/>
        <v>0</v>
      </c>
      <c r="G122" s="38">
        <v>0</v>
      </c>
      <c r="H122" s="40">
        <f t="shared" si="16"/>
        <v>0</v>
      </c>
      <c r="I122" s="36">
        <f t="shared" si="24"/>
        <v>0</v>
      </c>
      <c r="J122" s="40">
        <f t="shared" si="17"/>
        <v>0</v>
      </c>
      <c r="K122" s="36">
        <f t="shared" si="25"/>
        <v>0</v>
      </c>
      <c r="L122" s="40">
        <f t="shared" si="18"/>
        <v>0</v>
      </c>
      <c r="M122" s="38">
        <v>0</v>
      </c>
      <c r="N122" s="40">
        <f t="shared" si="19"/>
        <v>0</v>
      </c>
      <c r="O122" s="36">
        <f t="shared" si="26"/>
        <v>0</v>
      </c>
      <c r="P122" s="40">
        <f t="shared" si="20"/>
        <v>0</v>
      </c>
      <c r="Q122" s="38">
        <v>0</v>
      </c>
      <c r="R122" s="40">
        <f t="shared" si="21"/>
        <v>0</v>
      </c>
      <c r="S122" s="38">
        <v>0</v>
      </c>
      <c r="T122" s="38">
        <v>2500</v>
      </c>
      <c r="U122" s="40">
        <f t="shared" si="22"/>
        <v>0</v>
      </c>
      <c r="V122" s="38">
        <f t="shared" si="27"/>
        <v>2.5</v>
      </c>
      <c r="W122" s="26" t="s">
        <v>14</v>
      </c>
      <c r="X122" s="55"/>
    </row>
    <row r="123" spans="1:24" ht="66.599999999999994" customHeight="1" x14ac:dyDescent="0.3">
      <c r="A123" s="42" t="s">
        <v>350</v>
      </c>
      <c r="B123" s="32" t="s">
        <v>208</v>
      </c>
      <c r="C123" s="33">
        <v>846412932.78999996</v>
      </c>
      <c r="D123" s="36">
        <v>733624.28599999996</v>
      </c>
      <c r="E123" s="36">
        <v>768785.49300000002</v>
      </c>
      <c r="F123" s="36">
        <f t="shared" si="23"/>
        <v>35161.207000000053</v>
      </c>
      <c r="G123" s="36">
        <v>785295.89300000004</v>
      </c>
      <c r="H123" s="41">
        <f t="shared" si="16"/>
        <v>16510.400000000023</v>
      </c>
      <c r="I123" s="36">
        <v>781147.62300000002</v>
      </c>
      <c r="J123" s="41">
        <f t="shared" si="17"/>
        <v>-4148.2700000000186</v>
      </c>
      <c r="K123" s="36">
        <v>805926.36600000004</v>
      </c>
      <c r="L123" s="41">
        <f t="shared" si="18"/>
        <v>24778.743000000017</v>
      </c>
      <c r="M123" s="36">
        <v>805311.36600000004</v>
      </c>
      <c r="N123" s="41">
        <f t="shared" si="19"/>
        <v>-615</v>
      </c>
      <c r="O123" s="36">
        <v>831956.04</v>
      </c>
      <c r="P123" s="41">
        <f t="shared" si="20"/>
        <v>26644.673999999999</v>
      </c>
      <c r="Q123" s="36">
        <v>829914.09600000002</v>
      </c>
      <c r="R123" s="41">
        <f t="shared" si="21"/>
        <v>-2041.9440000000177</v>
      </c>
      <c r="S123" s="36">
        <f t="shared" ref="S123:S129" si="30">C123/1000</f>
        <v>846412.93278999999</v>
      </c>
      <c r="T123" s="36">
        <v>831768389.33999991</v>
      </c>
      <c r="U123" s="41">
        <f t="shared" si="22"/>
        <v>16498.836789999972</v>
      </c>
      <c r="V123" s="36">
        <f t="shared" si="27"/>
        <v>831768.38933999988</v>
      </c>
      <c r="W123" s="34">
        <f t="shared" si="28"/>
        <v>13.37797905725273</v>
      </c>
      <c r="X123" s="57" t="s">
        <v>297</v>
      </c>
    </row>
    <row r="124" spans="1:24" ht="22.95" hidden="1" customHeight="1" x14ac:dyDescent="0.3">
      <c r="A124" s="44" t="s">
        <v>209</v>
      </c>
      <c r="B124" s="17" t="s">
        <v>210</v>
      </c>
      <c r="C124" s="18">
        <v>846412932.78999996</v>
      </c>
      <c r="D124" s="39"/>
      <c r="E124" s="39"/>
      <c r="F124" s="39">
        <f t="shared" si="23"/>
        <v>0</v>
      </c>
      <c r="G124" s="39"/>
      <c r="H124" s="40">
        <f t="shared" si="16"/>
        <v>0</v>
      </c>
      <c r="I124" s="39"/>
      <c r="J124" s="40">
        <f t="shared" si="17"/>
        <v>0</v>
      </c>
      <c r="K124" s="39"/>
      <c r="L124" s="40">
        <f t="shared" si="18"/>
        <v>0</v>
      </c>
      <c r="M124" s="39"/>
      <c r="N124" s="40">
        <f t="shared" si="19"/>
        <v>0</v>
      </c>
      <c r="O124" s="39"/>
      <c r="P124" s="40">
        <f t="shared" si="20"/>
        <v>0</v>
      </c>
      <c r="Q124" s="39"/>
      <c r="R124" s="40">
        <f t="shared" si="21"/>
        <v>0</v>
      </c>
      <c r="S124" s="39">
        <f t="shared" si="30"/>
        <v>846412.93278999999</v>
      </c>
      <c r="T124" s="39">
        <v>831988043.67999995</v>
      </c>
      <c r="U124" s="40">
        <f t="shared" si="22"/>
        <v>846412.93278999999</v>
      </c>
      <c r="V124" s="38">
        <f t="shared" si="27"/>
        <v>831988.04368</v>
      </c>
      <c r="W124" s="26" t="s">
        <v>14</v>
      </c>
      <c r="X124" s="55"/>
    </row>
    <row r="125" spans="1:24" ht="55.2" customHeight="1" x14ac:dyDescent="0.3">
      <c r="A125" s="44" t="s">
        <v>332</v>
      </c>
      <c r="B125" s="17" t="s">
        <v>211</v>
      </c>
      <c r="C125" s="18">
        <v>38928703.539999999</v>
      </c>
      <c r="D125" s="39">
        <v>0</v>
      </c>
      <c r="E125" s="39">
        <v>0</v>
      </c>
      <c r="F125" s="39">
        <f t="shared" si="23"/>
        <v>0</v>
      </c>
      <c r="G125" s="39">
        <v>0</v>
      </c>
      <c r="H125" s="40">
        <f t="shared" si="16"/>
        <v>0</v>
      </c>
      <c r="I125" s="39">
        <v>0</v>
      </c>
      <c r="J125" s="40">
        <f t="shared" si="17"/>
        <v>0</v>
      </c>
      <c r="K125" s="39">
        <v>17781</v>
      </c>
      <c r="L125" s="40">
        <f t="shared" si="18"/>
        <v>17781</v>
      </c>
      <c r="M125" s="39">
        <v>17781</v>
      </c>
      <c r="N125" s="40">
        <f t="shared" si="19"/>
        <v>0</v>
      </c>
      <c r="O125" s="39">
        <v>21709.200000000001</v>
      </c>
      <c r="P125" s="40">
        <f t="shared" si="20"/>
        <v>3928.2000000000007</v>
      </c>
      <c r="Q125" s="39">
        <v>21709.200000000001</v>
      </c>
      <c r="R125" s="40">
        <f t="shared" si="21"/>
        <v>0</v>
      </c>
      <c r="S125" s="39">
        <f t="shared" si="30"/>
        <v>38928.703540000002</v>
      </c>
      <c r="T125" s="39">
        <v>38928703.539999999</v>
      </c>
      <c r="U125" s="40">
        <f t="shared" si="22"/>
        <v>17219.503540000002</v>
      </c>
      <c r="V125" s="38">
        <f t="shared" si="27"/>
        <v>38928.703540000002</v>
      </c>
      <c r="W125" s="26">
        <v>100</v>
      </c>
      <c r="X125" s="57" t="s">
        <v>352</v>
      </c>
    </row>
    <row r="126" spans="1:24" ht="52.2" customHeight="1" x14ac:dyDescent="0.3">
      <c r="A126" s="44" t="s">
        <v>347</v>
      </c>
      <c r="B126" s="17" t="s">
        <v>212</v>
      </c>
      <c r="C126" s="18">
        <v>35314610</v>
      </c>
      <c r="D126" s="39">
        <v>0</v>
      </c>
      <c r="E126" s="39">
        <v>0</v>
      </c>
      <c r="F126" s="39">
        <f t="shared" si="23"/>
        <v>0</v>
      </c>
      <c r="G126" s="39">
        <v>0</v>
      </c>
      <c r="H126" s="40">
        <f t="shared" si="16"/>
        <v>0</v>
      </c>
      <c r="I126" s="39">
        <v>0</v>
      </c>
      <c r="J126" s="40">
        <f t="shared" si="17"/>
        <v>0</v>
      </c>
      <c r="K126" s="39">
        <v>17781</v>
      </c>
      <c r="L126" s="40">
        <f t="shared" si="18"/>
        <v>17781</v>
      </c>
      <c r="M126" s="39">
        <v>17781</v>
      </c>
      <c r="N126" s="40">
        <f t="shared" si="19"/>
        <v>0</v>
      </c>
      <c r="O126" s="39">
        <v>21709.200000000001</v>
      </c>
      <c r="P126" s="40">
        <f t="shared" si="20"/>
        <v>3928.2000000000007</v>
      </c>
      <c r="Q126" s="39">
        <v>21709.200000000001</v>
      </c>
      <c r="R126" s="40">
        <f t="shared" si="21"/>
        <v>0</v>
      </c>
      <c r="S126" s="39">
        <f t="shared" si="30"/>
        <v>35314.61</v>
      </c>
      <c r="T126" s="39">
        <v>35314610</v>
      </c>
      <c r="U126" s="40">
        <f t="shared" si="22"/>
        <v>13605.41</v>
      </c>
      <c r="V126" s="38">
        <f t="shared" si="27"/>
        <v>35314.61</v>
      </c>
      <c r="W126" s="26">
        <v>100</v>
      </c>
      <c r="X126" s="57" t="s">
        <v>352</v>
      </c>
    </row>
    <row r="127" spans="1:24" ht="62.4" hidden="1" x14ac:dyDescent="0.3">
      <c r="A127" s="44" t="s">
        <v>213</v>
      </c>
      <c r="B127" s="17" t="s">
        <v>214</v>
      </c>
      <c r="C127" s="18">
        <v>35314610</v>
      </c>
      <c r="D127" s="39"/>
      <c r="E127" s="39"/>
      <c r="F127" s="39">
        <f t="shared" si="23"/>
        <v>0</v>
      </c>
      <c r="G127" s="39"/>
      <c r="H127" s="40">
        <f t="shared" si="16"/>
        <v>0</v>
      </c>
      <c r="I127" s="39"/>
      <c r="J127" s="40">
        <f t="shared" si="17"/>
        <v>0</v>
      </c>
      <c r="K127" s="39"/>
      <c r="L127" s="40">
        <f t="shared" si="18"/>
        <v>0</v>
      </c>
      <c r="M127" s="39"/>
      <c r="N127" s="40">
        <f t="shared" si="19"/>
        <v>0</v>
      </c>
      <c r="O127" s="39"/>
      <c r="P127" s="40">
        <f t="shared" si="20"/>
        <v>0</v>
      </c>
      <c r="Q127" s="39"/>
      <c r="R127" s="40">
        <f t="shared" si="21"/>
        <v>0</v>
      </c>
      <c r="S127" s="39">
        <f t="shared" si="30"/>
        <v>35314.61</v>
      </c>
      <c r="T127" s="39">
        <v>35314610</v>
      </c>
      <c r="U127" s="40">
        <f t="shared" si="22"/>
        <v>35314.61</v>
      </c>
      <c r="V127" s="38">
        <f t="shared" si="27"/>
        <v>35314.61</v>
      </c>
      <c r="W127" s="19" t="e">
        <f t="shared" si="28"/>
        <v>#DIV/0!</v>
      </c>
      <c r="X127" s="55"/>
    </row>
    <row r="128" spans="1:24" ht="53.4" customHeight="1" x14ac:dyDescent="0.3">
      <c r="A128" s="44" t="s">
        <v>215</v>
      </c>
      <c r="B128" s="17" t="s">
        <v>216</v>
      </c>
      <c r="C128" s="18">
        <v>3614093.54</v>
      </c>
      <c r="D128" s="39">
        <v>0</v>
      </c>
      <c r="E128" s="39">
        <v>0</v>
      </c>
      <c r="F128" s="39">
        <f t="shared" si="23"/>
        <v>0</v>
      </c>
      <c r="G128" s="39">
        <v>0</v>
      </c>
      <c r="H128" s="40">
        <f t="shared" si="16"/>
        <v>0</v>
      </c>
      <c r="I128" s="39">
        <v>0</v>
      </c>
      <c r="J128" s="40">
        <f t="shared" si="17"/>
        <v>0</v>
      </c>
      <c r="K128" s="39">
        <v>0</v>
      </c>
      <c r="L128" s="40">
        <f t="shared" si="18"/>
        <v>0</v>
      </c>
      <c r="M128" s="39">
        <v>0</v>
      </c>
      <c r="N128" s="40">
        <f t="shared" si="19"/>
        <v>0</v>
      </c>
      <c r="O128" s="39">
        <v>0</v>
      </c>
      <c r="P128" s="40">
        <f t="shared" si="20"/>
        <v>0</v>
      </c>
      <c r="Q128" s="39">
        <v>0</v>
      </c>
      <c r="R128" s="40">
        <f t="shared" si="21"/>
        <v>0</v>
      </c>
      <c r="S128" s="39">
        <f t="shared" si="30"/>
        <v>3614.0935399999998</v>
      </c>
      <c r="T128" s="39">
        <v>3614093.54</v>
      </c>
      <c r="U128" s="40">
        <f t="shared" si="22"/>
        <v>3614.0935399999998</v>
      </c>
      <c r="V128" s="38">
        <f t="shared" si="27"/>
        <v>3614.0935399999998</v>
      </c>
      <c r="W128" s="26">
        <v>100</v>
      </c>
      <c r="X128" s="57" t="s">
        <v>352</v>
      </c>
    </row>
    <row r="129" spans="1:24" ht="2.4" hidden="1" customHeight="1" x14ac:dyDescent="0.3">
      <c r="A129" s="44" t="s">
        <v>217</v>
      </c>
      <c r="B129" s="17" t="s">
        <v>218</v>
      </c>
      <c r="C129" s="18">
        <v>3614093.54</v>
      </c>
      <c r="D129" s="39"/>
      <c r="E129" s="39"/>
      <c r="F129" s="39">
        <f t="shared" si="23"/>
        <v>0</v>
      </c>
      <c r="G129" s="39"/>
      <c r="H129" s="40">
        <f t="shared" si="16"/>
        <v>0</v>
      </c>
      <c r="I129" s="39"/>
      <c r="J129" s="40">
        <f t="shared" si="17"/>
        <v>0</v>
      </c>
      <c r="K129" s="39"/>
      <c r="L129" s="40">
        <f t="shared" si="18"/>
        <v>0</v>
      </c>
      <c r="M129" s="39"/>
      <c r="N129" s="40">
        <f t="shared" si="19"/>
        <v>0</v>
      </c>
      <c r="O129" s="39"/>
      <c r="P129" s="40">
        <f t="shared" si="20"/>
        <v>0</v>
      </c>
      <c r="Q129" s="39"/>
      <c r="R129" s="40">
        <f t="shared" si="21"/>
        <v>0</v>
      </c>
      <c r="S129" s="39">
        <f t="shared" si="30"/>
        <v>3614.0935399999998</v>
      </c>
      <c r="T129" s="39">
        <v>3614093.54</v>
      </c>
      <c r="U129" s="40">
        <f t="shared" si="22"/>
        <v>3614.0935399999998</v>
      </c>
      <c r="V129" s="38">
        <f t="shared" si="27"/>
        <v>3614.0935399999998</v>
      </c>
      <c r="W129" s="19" t="e">
        <f t="shared" si="28"/>
        <v>#DIV/0!</v>
      </c>
      <c r="X129" s="55"/>
    </row>
    <row r="130" spans="1:24" ht="67.2" customHeight="1" x14ac:dyDescent="0.3">
      <c r="A130" s="44" t="s">
        <v>333</v>
      </c>
      <c r="B130" s="17" t="s">
        <v>219</v>
      </c>
      <c r="C130" s="18">
        <v>154389885.09</v>
      </c>
      <c r="D130" s="39">
        <v>109215.61900000001</v>
      </c>
      <c r="E130" s="39">
        <v>135148.359</v>
      </c>
      <c r="F130" s="39">
        <f t="shared" si="23"/>
        <v>25932.739999999991</v>
      </c>
      <c r="G130" s="39">
        <v>150417.57399999999</v>
      </c>
      <c r="H130" s="40">
        <f t="shared" si="16"/>
        <v>15269.214999999997</v>
      </c>
      <c r="I130" s="39">
        <v>149449.98800000001</v>
      </c>
      <c r="J130" s="40">
        <f t="shared" si="17"/>
        <v>-967.58599999998114</v>
      </c>
      <c r="K130" s="39">
        <v>156103.01800000001</v>
      </c>
      <c r="L130" s="40">
        <f t="shared" si="18"/>
        <v>6653.0299999999988</v>
      </c>
      <c r="M130" s="39">
        <v>155488.01800000001</v>
      </c>
      <c r="N130" s="40">
        <f t="shared" si="19"/>
        <v>-615</v>
      </c>
      <c r="O130" s="39">
        <v>155488.01800000001</v>
      </c>
      <c r="P130" s="40">
        <f t="shared" si="20"/>
        <v>0</v>
      </c>
      <c r="Q130" s="39">
        <v>155119.45199999999</v>
      </c>
      <c r="R130" s="40">
        <f t="shared" si="21"/>
        <v>-368.56600000002072</v>
      </c>
      <c r="S130" s="39">
        <f>C130/1000-0.01</f>
        <v>154389.87508999999</v>
      </c>
      <c r="T130" s="39">
        <v>148523678.24000001</v>
      </c>
      <c r="U130" s="40">
        <f t="shared" si="22"/>
        <v>-729.57691000000341</v>
      </c>
      <c r="V130" s="38">
        <f t="shared" si="27"/>
        <v>148523.67824000001</v>
      </c>
      <c r="W130" s="19">
        <f t="shared" si="28"/>
        <v>35.991243377011841</v>
      </c>
      <c r="X130" s="57" t="s">
        <v>297</v>
      </c>
    </row>
    <row r="131" spans="1:24" ht="93" hidden="1" x14ac:dyDescent="0.3">
      <c r="A131" s="44" t="s">
        <v>220</v>
      </c>
      <c r="B131" s="17" t="s">
        <v>221</v>
      </c>
      <c r="C131" s="18">
        <v>2462265.4</v>
      </c>
      <c r="D131" s="39"/>
      <c r="E131" s="39"/>
      <c r="F131" s="39">
        <f t="shared" si="23"/>
        <v>0</v>
      </c>
      <c r="G131" s="39"/>
      <c r="H131" s="40">
        <f t="shared" si="16"/>
        <v>0</v>
      </c>
      <c r="I131" s="39"/>
      <c r="J131" s="40">
        <f t="shared" si="17"/>
        <v>0</v>
      </c>
      <c r="K131" s="39"/>
      <c r="L131" s="40">
        <f t="shared" si="18"/>
        <v>0</v>
      </c>
      <c r="M131" s="39"/>
      <c r="N131" s="40">
        <f t="shared" si="19"/>
        <v>0</v>
      </c>
      <c r="O131" s="39"/>
      <c r="P131" s="40">
        <f t="shared" si="20"/>
        <v>0</v>
      </c>
      <c r="Q131" s="39"/>
      <c r="R131" s="40">
        <f t="shared" si="21"/>
        <v>0</v>
      </c>
      <c r="S131" s="39">
        <f t="shared" ref="S131:S144" si="31">C131/1000</f>
        <v>2462.2653999999998</v>
      </c>
      <c r="T131" s="39">
        <v>2462265.4</v>
      </c>
      <c r="U131" s="40">
        <f t="shared" si="22"/>
        <v>2462.2653999999998</v>
      </c>
      <c r="V131" s="38">
        <f t="shared" si="27"/>
        <v>2462.2653999999998</v>
      </c>
      <c r="W131" s="19" t="e">
        <f t="shared" si="28"/>
        <v>#DIV/0!</v>
      </c>
      <c r="X131" s="55"/>
    </row>
    <row r="132" spans="1:24" ht="103.95" customHeight="1" x14ac:dyDescent="0.3">
      <c r="A132" s="44" t="s">
        <v>344</v>
      </c>
      <c r="B132" s="17" t="s">
        <v>222</v>
      </c>
      <c r="C132" s="18">
        <v>2462265.4</v>
      </c>
      <c r="D132" s="39">
        <v>4190.5079999999998</v>
      </c>
      <c r="E132" s="39">
        <v>2462.2649999999999</v>
      </c>
      <c r="F132" s="39">
        <f t="shared" si="23"/>
        <v>-1728.2429999999999</v>
      </c>
      <c r="G132" s="39">
        <v>2462.2649999999999</v>
      </c>
      <c r="H132" s="40">
        <f t="shared" si="16"/>
        <v>0</v>
      </c>
      <c r="I132" s="39">
        <v>2462.2649999999999</v>
      </c>
      <c r="J132" s="40">
        <f t="shared" si="17"/>
        <v>0</v>
      </c>
      <c r="K132" s="39">
        <v>2462.2649999999999</v>
      </c>
      <c r="L132" s="40">
        <f t="shared" si="18"/>
        <v>0</v>
      </c>
      <c r="M132" s="39">
        <v>2462.2649999999999</v>
      </c>
      <c r="N132" s="40">
        <f t="shared" si="19"/>
        <v>0</v>
      </c>
      <c r="O132" s="39">
        <v>2462.2649999999999</v>
      </c>
      <c r="P132" s="40">
        <f t="shared" si="20"/>
        <v>0</v>
      </c>
      <c r="Q132" s="39">
        <v>2462.2649999999999</v>
      </c>
      <c r="R132" s="40">
        <f t="shared" si="21"/>
        <v>0</v>
      </c>
      <c r="S132" s="39">
        <f t="shared" si="31"/>
        <v>2462.2653999999998</v>
      </c>
      <c r="T132" s="39">
        <v>2462265.4</v>
      </c>
      <c r="U132" s="40">
        <f t="shared" si="22"/>
        <v>3.9999999989959178E-4</v>
      </c>
      <c r="V132" s="38">
        <f t="shared" si="27"/>
        <v>2462.2653999999998</v>
      </c>
      <c r="W132" s="19">
        <f t="shared" si="28"/>
        <v>-41.241839891488098</v>
      </c>
      <c r="X132" s="57" t="s">
        <v>353</v>
      </c>
    </row>
    <row r="133" spans="1:24" ht="72.599999999999994" hidden="1" x14ac:dyDescent="0.3">
      <c r="A133" s="44" t="s">
        <v>223</v>
      </c>
      <c r="B133" s="17" t="s">
        <v>224</v>
      </c>
      <c r="C133" s="18">
        <v>2495689.0099999998</v>
      </c>
      <c r="D133" s="39"/>
      <c r="E133" s="39"/>
      <c r="F133" s="39">
        <f t="shared" si="23"/>
        <v>0</v>
      </c>
      <c r="G133" s="39"/>
      <c r="H133" s="40">
        <f t="shared" si="16"/>
        <v>0</v>
      </c>
      <c r="I133" s="39"/>
      <c r="J133" s="40">
        <f t="shared" si="17"/>
        <v>0</v>
      </c>
      <c r="K133" s="39"/>
      <c r="L133" s="40">
        <f t="shared" si="18"/>
        <v>0</v>
      </c>
      <c r="M133" s="39"/>
      <c r="N133" s="40">
        <f t="shared" si="19"/>
        <v>0</v>
      </c>
      <c r="O133" s="39"/>
      <c r="P133" s="40">
        <f t="shared" si="20"/>
        <v>0</v>
      </c>
      <c r="Q133" s="39"/>
      <c r="R133" s="40">
        <f t="shared" si="21"/>
        <v>0</v>
      </c>
      <c r="S133" s="39">
        <f t="shared" si="31"/>
        <v>2495.6890099999996</v>
      </c>
      <c r="T133" s="39">
        <v>2495689.0099999998</v>
      </c>
      <c r="U133" s="40">
        <f t="shared" si="22"/>
        <v>2495.6890099999996</v>
      </c>
      <c r="V133" s="38">
        <f t="shared" si="27"/>
        <v>2495.6890099999996</v>
      </c>
      <c r="W133" s="19" t="e">
        <f t="shared" si="28"/>
        <v>#DIV/0!</v>
      </c>
      <c r="X133" s="55"/>
    </row>
    <row r="134" spans="1:24" ht="96.6" customHeight="1" x14ac:dyDescent="0.3">
      <c r="A134" s="44" t="s">
        <v>345</v>
      </c>
      <c r="B134" s="17" t="s">
        <v>225</v>
      </c>
      <c r="C134" s="18">
        <v>2495689.0099999998</v>
      </c>
      <c r="D134" s="39">
        <v>2809.3829999999998</v>
      </c>
      <c r="E134" s="39">
        <v>2495.6889999999999</v>
      </c>
      <c r="F134" s="39">
        <f t="shared" si="23"/>
        <v>-313.69399999999996</v>
      </c>
      <c r="G134" s="39">
        <v>2495.6889999999999</v>
      </c>
      <c r="H134" s="40">
        <f t="shared" si="16"/>
        <v>0</v>
      </c>
      <c r="I134" s="39">
        <v>2495.6889999999999</v>
      </c>
      <c r="J134" s="40">
        <f t="shared" si="17"/>
        <v>0</v>
      </c>
      <c r="K134" s="39">
        <v>2495.6889999999999</v>
      </c>
      <c r="L134" s="40">
        <f t="shared" si="18"/>
        <v>0</v>
      </c>
      <c r="M134" s="39">
        <v>2495.6889999999999</v>
      </c>
      <c r="N134" s="40">
        <f t="shared" si="19"/>
        <v>0</v>
      </c>
      <c r="O134" s="39">
        <v>2495.6889999999999</v>
      </c>
      <c r="P134" s="40">
        <f t="shared" si="20"/>
        <v>0</v>
      </c>
      <c r="Q134" s="39">
        <v>2495.6889999999999</v>
      </c>
      <c r="R134" s="40">
        <f t="shared" si="21"/>
        <v>0</v>
      </c>
      <c r="S134" s="39">
        <f t="shared" si="31"/>
        <v>2495.6890099999996</v>
      </c>
      <c r="T134" s="39">
        <v>2495689.0099999998</v>
      </c>
      <c r="U134" s="40">
        <f t="shared" si="22"/>
        <v>9.9999997473787516E-6</v>
      </c>
      <c r="V134" s="38">
        <f t="shared" si="27"/>
        <v>2495.6890099999996</v>
      </c>
      <c r="W134" s="19">
        <f t="shared" si="28"/>
        <v>-11.165938926803506</v>
      </c>
      <c r="X134" s="57" t="s">
        <v>297</v>
      </c>
    </row>
    <row r="135" spans="1:24" ht="42" hidden="1" x14ac:dyDescent="0.3">
      <c r="A135" s="44" t="s">
        <v>226</v>
      </c>
      <c r="B135" s="17" t="s">
        <v>227</v>
      </c>
      <c r="C135" s="18">
        <v>1168050</v>
      </c>
      <c r="D135" s="39"/>
      <c r="E135" s="39"/>
      <c r="F135" s="39">
        <f t="shared" si="23"/>
        <v>0</v>
      </c>
      <c r="G135" s="39"/>
      <c r="H135" s="40">
        <f t="shared" si="16"/>
        <v>0</v>
      </c>
      <c r="I135" s="39"/>
      <c r="J135" s="40">
        <f t="shared" si="17"/>
        <v>0</v>
      </c>
      <c r="K135" s="39"/>
      <c r="L135" s="40">
        <f t="shared" si="18"/>
        <v>0</v>
      </c>
      <c r="M135" s="39"/>
      <c r="N135" s="40">
        <f t="shared" si="19"/>
        <v>0</v>
      </c>
      <c r="O135" s="39"/>
      <c r="P135" s="40">
        <f t="shared" si="20"/>
        <v>0</v>
      </c>
      <c r="Q135" s="39"/>
      <c r="R135" s="40">
        <f t="shared" si="21"/>
        <v>0</v>
      </c>
      <c r="S135" s="39">
        <f t="shared" si="31"/>
        <v>1168.05</v>
      </c>
      <c r="T135" s="39">
        <v>1168050</v>
      </c>
      <c r="U135" s="40">
        <f t="shared" si="22"/>
        <v>1168.05</v>
      </c>
      <c r="V135" s="38">
        <f t="shared" si="27"/>
        <v>1168.05</v>
      </c>
      <c r="W135" s="19" t="e">
        <f t="shared" si="28"/>
        <v>#DIV/0!</v>
      </c>
      <c r="X135" s="55"/>
    </row>
    <row r="136" spans="1:24" ht="74.400000000000006" customHeight="1" x14ac:dyDescent="0.3">
      <c r="A136" s="44" t="s">
        <v>346</v>
      </c>
      <c r="B136" s="17" t="s">
        <v>228</v>
      </c>
      <c r="C136" s="18">
        <v>1168050</v>
      </c>
      <c r="D136" s="39">
        <v>1336.8140000000001</v>
      </c>
      <c r="E136" s="39">
        <v>1311.491</v>
      </c>
      <c r="F136" s="39">
        <f t="shared" si="23"/>
        <v>-25.323000000000093</v>
      </c>
      <c r="G136" s="39">
        <v>1168.05</v>
      </c>
      <c r="H136" s="40">
        <f t="shared" si="16"/>
        <v>-143.44100000000003</v>
      </c>
      <c r="I136" s="39">
        <v>1168.05</v>
      </c>
      <c r="J136" s="40">
        <f t="shared" si="17"/>
        <v>0</v>
      </c>
      <c r="K136" s="39">
        <v>1168.05</v>
      </c>
      <c r="L136" s="40">
        <f t="shared" si="18"/>
        <v>0</v>
      </c>
      <c r="M136" s="39">
        <v>1168.05</v>
      </c>
      <c r="N136" s="40">
        <f t="shared" si="19"/>
        <v>0</v>
      </c>
      <c r="O136" s="39">
        <v>1168.05</v>
      </c>
      <c r="P136" s="40">
        <f t="shared" si="20"/>
        <v>0</v>
      </c>
      <c r="Q136" s="39">
        <v>1168.05</v>
      </c>
      <c r="R136" s="40">
        <f t="shared" si="21"/>
        <v>0</v>
      </c>
      <c r="S136" s="39">
        <f t="shared" si="31"/>
        <v>1168.05</v>
      </c>
      <c r="T136" s="39">
        <v>1168050</v>
      </c>
      <c r="U136" s="40">
        <f t="shared" si="22"/>
        <v>0</v>
      </c>
      <c r="V136" s="38">
        <f t="shared" si="27"/>
        <v>1168.05</v>
      </c>
      <c r="W136" s="19">
        <f t="shared" si="28"/>
        <v>-12.624344149597491</v>
      </c>
      <c r="X136" s="57" t="s">
        <v>354</v>
      </c>
    </row>
    <row r="137" spans="1:24" ht="31.8" hidden="1" x14ac:dyDescent="0.3">
      <c r="A137" s="44" t="s">
        <v>229</v>
      </c>
      <c r="B137" s="17" t="s">
        <v>230</v>
      </c>
      <c r="C137" s="18">
        <v>102040.81</v>
      </c>
      <c r="D137" s="39"/>
      <c r="E137" s="39"/>
      <c r="F137" s="39">
        <f t="shared" si="23"/>
        <v>0</v>
      </c>
      <c r="G137" s="39"/>
      <c r="H137" s="40">
        <f t="shared" ref="H137:H170" si="32">G137-E137</f>
        <v>0</v>
      </c>
      <c r="I137" s="39"/>
      <c r="J137" s="40">
        <f t="shared" ref="J137:J170" si="33">I137-G137</f>
        <v>0</v>
      </c>
      <c r="K137" s="39"/>
      <c r="L137" s="40">
        <f t="shared" ref="L137:L170" si="34">K137-I137</f>
        <v>0</v>
      </c>
      <c r="M137" s="39"/>
      <c r="N137" s="40">
        <f t="shared" ref="N137:N170" si="35">M137-K137</f>
        <v>0</v>
      </c>
      <c r="O137" s="39"/>
      <c r="P137" s="40">
        <f t="shared" ref="P137:P170" si="36">O137-M137</f>
        <v>0</v>
      </c>
      <c r="Q137" s="39"/>
      <c r="R137" s="40">
        <f t="shared" ref="R137:R170" si="37">Q137-O137</f>
        <v>0</v>
      </c>
      <c r="S137" s="39">
        <f t="shared" si="31"/>
        <v>102.04080999999999</v>
      </c>
      <c r="T137" s="39">
        <v>102040.81</v>
      </c>
      <c r="U137" s="40">
        <f t="shared" ref="U137:U170" si="38">S137-Q137</f>
        <v>102.04080999999999</v>
      </c>
      <c r="V137" s="38">
        <f t="shared" si="27"/>
        <v>102.04080999999999</v>
      </c>
      <c r="W137" s="19" t="e">
        <f t="shared" si="28"/>
        <v>#DIV/0!</v>
      </c>
      <c r="X137" s="55"/>
    </row>
    <row r="138" spans="1:24" ht="58.2" customHeight="1" x14ac:dyDescent="0.3">
      <c r="A138" s="44" t="s">
        <v>334</v>
      </c>
      <c r="B138" s="17" t="s">
        <v>231</v>
      </c>
      <c r="C138" s="18">
        <v>102040.81</v>
      </c>
      <c r="D138" s="39">
        <v>0</v>
      </c>
      <c r="E138" s="39">
        <v>0</v>
      </c>
      <c r="F138" s="39">
        <f t="shared" ref="F138:F170" si="39">E138-D138</f>
        <v>0</v>
      </c>
      <c r="G138" s="39">
        <v>0</v>
      </c>
      <c r="H138" s="40">
        <f t="shared" si="32"/>
        <v>0</v>
      </c>
      <c r="I138" s="39">
        <v>102.041</v>
      </c>
      <c r="J138" s="40">
        <f t="shared" si="33"/>
        <v>102.041</v>
      </c>
      <c r="K138" s="39">
        <v>102.041</v>
      </c>
      <c r="L138" s="40">
        <f t="shared" si="34"/>
        <v>0</v>
      </c>
      <c r="M138" s="39">
        <v>102.041</v>
      </c>
      <c r="N138" s="40">
        <f t="shared" si="35"/>
        <v>0</v>
      </c>
      <c r="O138" s="39">
        <v>102.041</v>
      </c>
      <c r="P138" s="40">
        <f t="shared" si="36"/>
        <v>0</v>
      </c>
      <c r="Q138" s="39">
        <v>102.041</v>
      </c>
      <c r="R138" s="40">
        <f t="shared" si="37"/>
        <v>0</v>
      </c>
      <c r="S138" s="39">
        <f t="shared" si="31"/>
        <v>102.04080999999999</v>
      </c>
      <c r="T138" s="39">
        <v>102040.81</v>
      </c>
      <c r="U138" s="40">
        <f t="shared" si="38"/>
        <v>-1.9000000000346517E-4</v>
      </c>
      <c r="V138" s="38">
        <f t="shared" ref="V138:V173" si="40">T138/1000</f>
        <v>102.04080999999999</v>
      </c>
      <c r="W138" s="26">
        <v>100</v>
      </c>
      <c r="X138" s="57" t="s">
        <v>352</v>
      </c>
    </row>
    <row r="139" spans="1:24" ht="52.2" hidden="1" x14ac:dyDescent="0.3">
      <c r="A139" s="44" t="s">
        <v>232</v>
      </c>
      <c r="B139" s="17" t="s">
        <v>233</v>
      </c>
      <c r="C139" s="18">
        <v>23626428.649999999</v>
      </c>
      <c r="D139" s="39"/>
      <c r="E139" s="39"/>
      <c r="F139" s="39">
        <f t="shared" si="39"/>
        <v>0</v>
      </c>
      <c r="G139" s="39"/>
      <c r="H139" s="40">
        <f t="shared" si="32"/>
        <v>0</v>
      </c>
      <c r="I139" s="39"/>
      <c r="J139" s="40">
        <f t="shared" si="33"/>
        <v>0</v>
      </c>
      <c r="K139" s="39"/>
      <c r="L139" s="40">
        <f t="shared" si="34"/>
        <v>0</v>
      </c>
      <c r="M139" s="39"/>
      <c r="N139" s="40">
        <f t="shared" si="35"/>
        <v>0</v>
      </c>
      <c r="O139" s="39"/>
      <c r="P139" s="40">
        <f t="shared" si="36"/>
        <v>0</v>
      </c>
      <c r="Q139" s="39"/>
      <c r="R139" s="40">
        <f t="shared" si="37"/>
        <v>0</v>
      </c>
      <c r="S139" s="39">
        <f t="shared" si="31"/>
        <v>23626.428649999998</v>
      </c>
      <c r="T139" s="39">
        <v>17761418.449999999</v>
      </c>
      <c r="U139" s="40">
        <f t="shared" si="38"/>
        <v>23626.428649999998</v>
      </c>
      <c r="V139" s="38">
        <f t="shared" si="40"/>
        <v>17761.418450000001</v>
      </c>
      <c r="W139" s="19" t="e">
        <f t="shared" ref="W139:W168" si="41">(V139/D139*100)-100</f>
        <v>#DIV/0!</v>
      </c>
      <c r="X139" s="58"/>
    </row>
    <row r="140" spans="1:24" ht="120.6" customHeight="1" x14ac:dyDescent="0.3">
      <c r="A140" s="44" t="s">
        <v>335</v>
      </c>
      <c r="B140" s="17" t="s">
        <v>234</v>
      </c>
      <c r="C140" s="18">
        <v>23626428.649999999</v>
      </c>
      <c r="D140" s="39">
        <v>0</v>
      </c>
      <c r="E140" s="39">
        <v>0</v>
      </c>
      <c r="F140" s="39">
        <f t="shared" si="39"/>
        <v>0</v>
      </c>
      <c r="G140" s="39">
        <v>19664.169999999998</v>
      </c>
      <c r="H140" s="40">
        <f t="shared" si="32"/>
        <v>19664.169999999998</v>
      </c>
      <c r="I140" s="39">
        <v>19664.169999999998</v>
      </c>
      <c r="J140" s="40">
        <f t="shared" si="33"/>
        <v>0</v>
      </c>
      <c r="K140" s="39">
        <v>23626.429</v>
      </c>
      <c r="L140" s="40">
        <f t="shared" si="34"/>
        <v>3962.2590000000018</v>
      </c>
      <c r="M140" s="39">
        <v>23626.429</v>
      </c>
      <c r="N140" s="40">
        <f t="shared" si="35"/>
        <v>0</v>
      </c>
      <c r="O140" s="39">
        <v>23626.429</v>
      </c>
      <c r="P140" s="40">
        <f t="shared" si="36"/>
        <v>0</v>
      </c>
      <c r="Q140" s="39">
        <v>23626.429</v>
      </c>
      <c r="R140" s="40">
        <f t="shared" si="37"/>
        <v>0</v>
      </c>
      <c r="S140" s="39">
        <f t="shared" si="31"/>
        <v>23626.428649999998</v>
      </c>
      <c r="T140" s="39">
        <v>17761418.449999999</v>
      </c>
      <c r="U140" s="40">
        <f t="shared" si="38"/>
        <v>-3.5000000207219273E-4</v>
      </c>
      <c r="V140" s="38">
        <f t="shared" si="40"/>
        <v>17761.418450000001</v>
      </c>
      <c r="W140" s="26">
        <v>100</v>
      </c>
      <c r="X140" s="57" t="s">
        <v>351</v>
      </c>
    </row>
    <row r="141" spans="1:24" ht="69" customHeight="1" x14ac:dyDescent="0.3">
      <c r="A141" s="44" t="s">
        <v>235</v>
      </c>
      <c r="B141" s="17" t="s">
        <v>236</v>
      </c>
      <c r="C141" s="18">
        <v>124535411.22</v>
      </c>
      <c r="D141" s="39">
        <v>100878.914</v>
      </c>
      <c r="E141" s="39">
        <v>128878.914</v>
      </c>
      <c r="F141" s="39">
        <f t="shared" si="39"/>
        <v>28000</v>
      </c>
      <c r="G141" s="39">
        <v>124627.40300000001</v>
      </c>
      <c r="H141" s="40">
        <f t="shared" si="32"/>
        <v>-4251.5109999999986</v>
      </c>
      <c r="I141" s="39">
        <v>123557.777</v>
      </c>
      <c r="J141" s="40">
        <f t="shared" si="33"/>
        <v>-1069.6260000000038</v>
      </c>
      <c r="K141" s="39">
        <v>126248.54399999999</v>
      </c>
      <c r="L141" s="40">
        <f t="shared" si="34"/>
        <v>2690.7669999999925</v>
      </c>
      <c r="M141" s="39">
        <v>125633.54399999999</v>
      </c>
      <c r="N141" s="40">
        <f t="shared" si="35"/>
        <v>-615</v>
      </c>
      <c r="O141" s="39">
        <v>125633.54399999999</v>
      </c>
      <c r="P141" s="40">
        <f t="shared" si="36"/>
        <v>0</v>
      </c>
      <c r="Q141" s="39">
        <v>125264.978</v>
      </c>
      <c r="R141" s="40">
        <f t="shared" si="37"/>
        <v>-368.56599999999162</v>
      </c>
      <c r="S141" s="39">
        <f t="shared" si="31"/>
        <v>124535.41121999999</v>
      </c>
      <c r="T141" s="39">
        <v>124534214.56999999</v>
      </c>
      <c r="U141" s="40">
        <f t="shared" si="38"/>
        <v>-729.56678000000829</v>
      </c>
      <c r="V141" s="38">
        <f t="shared" si="40"/>
        <v>124534.21457</v>
      </c>
      <c r="W141" s="19">
        <f t="shared" si="41"/>
        <v>23.449202248549184</v>
      </c>
      <c r="X141" s="57" t="s">
        <v>297</v>
      </c>
    </row>
    <row r="142" spans="1:24" ht="31.8" hidden="1" x14ac:dyDescent="0.3">
      <c r="A142" s="44" t="s">
        <v>237</v>
      </c>
      <c r="B142" s="17" t="s">
        <v>238</v>
      </c>
      <c r="C142" s="18">
        <v>2016433.88</v>
      </c>
      <c r="D142" s="39"/>
      <c r="E142" s="39"/>
      <c r="F142" s="39">
        <f t="shared" si="39"/>
        <v>0</v>
      </c>
      <c r="G142" s="39"/>
      <c r="H142" s="40">
        <f t="shared" si="32"/>
        <v>0</v>
      </c>
      <c r="I142" s="39"/>
      <c r="J142" s="40">
        <f t="shared" si="33"/>
        <v>0</v>
      </c>
      <c r="K142" s="39"/>
      <c r="L142" s="40">
        <f t="shared" si="34"/>
        <v>0</v>
      </c>
      <c r="M142" s="39"/>
      <c r="N142" s="40">
        <f t="shared" si="35"/>
        <v>0</v>
      </c>
      <c r="O142" s="39"/>
      <c r="P142" s="40">
        <f t="shared" si="36"/>
        <v>0</v>
      </c>
      <c r="Q142" s="39"/>
      <c r="R142" s="40">
        <f t="shared" si="37"/>
        <v>0</v>
      </c>
      <c r="S142" s="39">
        <f t="shared" si="31"/>
        <v>2016.4338799999998</v>
      </c>
      <c r="T142" s="39">
        <v>2016433.88</v>
      </c>
      <c r="U142" s="40">
        <f t="shared" si="38"/>
        <v>2016.4338799999998</v>
      </c>
      <c r="V142" s="38">
        <f t="shared" si="40"/>
        <v>2016.4338799999998</v>
      </c>
      <c r="W142" s="19" t="e">
        <f t="shared" si="41"/>
        <v>#DIV/0!</v>
      </c>
      <c r="X142" s="55"/>
    </row>
    <row r="143" spans="1:24" ht="31.8" hidden="1" x14ac:dyDescent="0.3">
      <c r="A143" s="44" t="s">
        <v>237</v>
      </c>
      <c r="B143" s="17" t="s">
        <v>239</v>
      </c>
      <c r="C143" s="18">
        <v>84279237.760000005</v>
      </c>
      <c r="D143" s="39"/>
      <c r="E143" s="39"/>
      <c r="F143" s="39">
        <f t="shared" si="39"/>
        <v>0</v>
      </c>
      <c r="G143" s="39"/>
      <c r="H143" s="40">
        <f t="shared" si="32"/>
        <v>0</v>
      </c>
      <c r="I143" s="39"/>
      <c r="J143" s="40">
        <f t="shared" si="33"/>
        <v>0</v>
      </c>
      <c r="K143" s="39"/>
      <c r="L143" s="40">
        <f t="shared" si="34"/>
        <v>0</v>
      </c>
      <c r="M143" s="39"/>
      <c r="N143" s="40">
        <f t="shared" si="35"/>
        <v>0</v>
      </c>
      <c r="O143" s="39"/>
      <c r="P143" s="40">
        <f t="shared" si="36"/>
        <v>0</v>
      </c>
      <c r="Q143" s="39"/>
      <c r="R143" s="40">
        <f t="shared" si="37"/>
        <v>0</v>
      </c>
      <c r="S143" s="39">
        <f t="shared" si="31"/>
        <v>84279.237760000004</v>
      </c>
      <c r="T143" s="39">
        <v>84278041.109999999</v>
      </c>
      <c r="U143" s="40">
        <f t="shared" si="38"/>
        <v>84279.237760000004</v>
      </c>
      <c r="V143" s="38">
        <f t="shared" si="40"/>
        <v>84278.041110000006</v>
      </c>
      <c r="W143" s="19" t="e">
        <f t="shared" si="41"/>
        <v>#DIV/0!</v>
      </c>
      <c r="X143" s="55"/>
    </row>
    <row r="144" spans="1:24" ht="31.8" hidden="1" x14ac:dyDescent="0.3">
      <c r="A144" s="44" t="s">
        <v>237</v>
      </c>
      <c r="B144" s="17" t="s">
        <v>240</v>
      </c>
      <c r="C144" s="18">
        <v>38239739.579999998</v>
      </c>
      <c r="D144" s="39"/>
      <c r="E144" s="39"/>
      <c r="F144" s="39">
        <f t="shared" si="39"/>
        <v>0</v>
      </c>
      <c r="G144" s="39"/>
      <c r="H144" s="40">
        <f t="shared" si="32"/>
        <v>0</v>
      </c>
      <c r="I144" s="39"/>
      <c r="J144" s="40">
        <f t="shared" si="33"/>
        <v>0</v>
      </c>
      <c r="K144" s="39"/>
      <c r="L144" s="40">
        <f t="shared" si="34"/>
        <v>0</v>
      </c>
      <c r="M144" s="39"/>
      <c r="N144" s="40">
        <f t="shared" si="35"/>
        <v>0</v>
      </c>
      <c r="O144" s="39"/>
      <c r="P144" s="40">
        <f t="shared" si="36"/>
        <v>0</v>
      </c>
      <c r="Q144" s="39"/>
      <c r="R144" s="40">
        <f t="shared" si="37"/>
        <v>0</v>
      </c>
      <c r="S144" s="39">
        <f t="shared" si="31"/>
        <v>38239.739580000001</v>
      </c>
      <c r="T144" s="39">
        <v>38239739.579999998</v>
      </c>
      <c r="U144" s="40">
        <f t="shared" si="38"/>
        <v>38239.739580000001</v>
      </c>
      <c r="V144" s="38">
        <f t="shared" si="40"/>
        <v>38239.739580000001</v>
      </c>
      <c r="W144" s="19" t="e">
        <f t="shared" si="41"/>
        <v>#DIV/0!</v>
      </c>
      <c r="X144" s="55"/>
    </row>
    <row r="145" spans="1:24" ht="69" customHeight="1" x14ac:dyDescent="0.3">
      <c r="A145" s="44" t="s">
        <v>336</v>
      </c>
      <c r="B145" s="17" t="s">
        <v>241</v>
      </c>
      <c r="C145" s="18">
        <v>625131344.15999997</v>
      </c>
      <c r="D145" s="39">
        <v>596445.66599999997</v>
      </c>
      <c r="E145" s="39">
        <v>605674.13399999996</v>
      </c>
      <c r="F145" s="39">
        <f t="shared" si="39"/>
        <v>9228.4679999999935</v>
      </c>
      <c r="G145" s="39">
        <v>606915.31900000002</v>
      </c>
      <c r="H145" s="40">
        <f t="shared" si="32"/>
        <v>1241.1850000000559</v>
      </c>
      <c r="I145" s="39">
        <v>603734.63500000001</v>
      </c>
      <c r="J145" s="40">
        <f t="shared" si="33"/>
        <v>-3180.6840000000084</v>
      </c>
      <c r="K145" s="39">
        <v>604079.348</v>
      </c>
      <c r="L145" s="40">
        <f t="shared" si="34"/>
        <v>344.71299999998882</v>
      </c>
      <c r="M145" s="39">
        <v>604079.348</v>
      </c>
      <c r="N145" s="40">
        <f t="shared" si="35"/>
        <v>0</v>
      </c>
      <c r="O145" s="39">
        <v>626795.82200000004</v>
      </c>
      <c r="P145" s="40">
        <f t="shared" si="36"/>
        <v>22716.474000000046</v>
      </c>
      <c r="Q145" s="39">
        <v>625122.44400000002</v>
      </c>
      <c r="R145" s="40">
        <f t="shared" si="37"/>
        <v>-1673.3780000000261</v>
      </c>
      <c r="S145" s="39">
        <f>C145/1000+0.01</f>
        <v>625131.35415999999</v>
      </c>
      <c r="T145" s="39">
        <v>619042227.69000006</v>
      </c>
      <c r="U145" s="40">
        <f t="shared" si="38"/>
        <v>8.9101599999703467</v>
      </c>
      <c r="V145" s="38">
        <f t="shared" si="40"/>
        <v>619042.22769000009</v>
      </c>
      <c r="W145" s="19">
        <f t="shared" si="41"/>
        <v>3.7885364884183872</v>
      </c>
      <c r="X145" s="57"/>
    </row>
    <row r="146" spans="1:24" ht="52.2" x14ac:dyDescent="0.3">
      <c r="A146" s="44" t="s">
        <v>337</v>
      </c>
      <c r="B146" s="17" t="s">
        <v>242</v>
      </c>
      <c r="C146" s="18">
        <v>581722548.21999991</v>
      </c>
      <c r="D146" s="39">
        <v>550892.00199999998</v>
      </c>
      <c r="E146" s="39">
        <v>554367.71499999997</v>
      </c>
      <c r="F146" s="39">
        <f t="shared" si="39"/>
        <v>3475.7129999999888</v>
      </c>
      <c r="G146" s="39">
        <v>555605.72199999995</v>
      </c>
      <c r="H146" s="40">
        <f t="shared" si="32"/>
        <v>1238.0069999999832</v>
      </c>
      <c r="I146" s="39">
        <v>555605.72199999995</v>
      </c>
      <c r="J146" s="40">
        <f t="shared" si="33"/>
        <v>0</v>
      </c>
      <c r="K146" s="39">
        <v>555950.43599999999</v>
      </c>
      <c r="L146" s="40">
        <f t="shared" si="34"/>
        <v>344.71400000003632</v>
      </c>
      <c r="M146" s="39">
        <v>555950.43599999999</v>
      </c>
      <c r="N146" s="40">
        <f t="shared" si="35"/>
        <v>0</v>
      </c>
      <c r="O146" s="39">
        <v>578467.69299999997</v>
      </c>
      <c r="P146" s="40">
        <f t="shared" si="36"/>
        <v>22517.256999999983</v>
      </c>
      <c r="Q146" s="39">
        <v>581722.54799999995</v>
      </c>
      <c r="R146" s="40">
        <f t="shared" si="37"/>
        <v>3254.8549999999814</v>
      </c>
      <c r="S146" s="39">
        <f t="shared" ref="S146:S166" si="42">C146/1000</f>
        <v>581722.54821999988</v>
      </c>
      <c r="T146" s="39">
        <v>576091780.48000002</v>
      </c>
      <c r="U146" s="40">
        <f t="shared" si="38"/>
        <v>2.1999992895871401E-4</v>
      </c>
      <c r="V146" s="38">
        <f t="shared" si="40"/>
        <v>576091.78048000007</v>
      </c>
      <c r="W146" s="19">
        <f t="shared" si="41"/>
        <v>4.5743591100456911</v>
      </c>
      <c r="X146" s="55"/>
    </row>
    <row r="147" spans="1:24" ht="62.4" hidden="1" x14ac:dyDescent="0.3">
      <c r="A147" s="44" t="s">
        <v>243</v>
      </c>
      <c r="B147" s="17" t="s">
        <v>244</v>
      </c>
      <c r="C147" s="18">
        <v>23752030</v>
      </c>
      <c r="D147" s="39"/>
      <c r="E147" s="39"/>
      <c r="F147" s="39">
        <f t="shared" si="39"/>
        <v>0</v>
      </c>
      <c r="G147" s="39"/>
      <c r="H147" s="40">
        <f t="shared" si="32"/>
        <v>0</v>
      </c>
      <c r="I147" s="39"/>
      <c r="J147" s="40">
        <f t="shared" si="33"/>
        <v>0</v>
      </c>
      <c r="K147" s="39"/>
      <c r="L147" s="40">
        <f t="shared" si="34"/>
        <v>0</v>
      </c>
      <c r="M147" s="39"/>
      <c r="N147" s="40">
        <f t="shared" si="35"/>
        <v>0</v>
      </c>
      <c r="O147" s="39"/>
      <c r="P147" s="40">
        <f t="shared" si="36"/>
        <v>0</v>
      </c>
      <c r="Q147" s="39"/>
      <c r="R147" s="40">
        <f t="shared" si="37"/>
        <v>0</v>
      </c>
      <c r="S147" s="39">
        <f t="shared" si="42"/>
        <v>23752.03</v>
      </c>
      <c r="T147" s="39">
        <v>23752030</v>
      </c>
      <c r="U147" s="40">
        <f t="shared" si="38"/>
        <v>23752.03</v>
      </c>
      <c r="V147" s="38">
        <f t="shared" si="40"/>
        <v>23752.03</v>
      </c>
      <c r="W147" s="19" t="e">
        <f t="shared" si="41"/>
        <v>#DIV/0!</v>
      </c>
      <c r="X147" s="55"/>
    </row>
    <row r="148" spans="1:24" ht="62.4" hidden="1" x14ac:dyDescent="0.3">
      <c r="A148" s="44" t="s">
        <v>243</v>
      </c>
      <c r="B148" s="17" t="s">
        <v>245</v>
      </c>
      <c r="C148" s="18">
        <v>36708571.18</v>
      </c>
      <c r="D148" s="39"/>
      <c r="E148" s="39"/>
      <c r="F148" s="39">
        <f t="shared" si="39"/>
        <v>0</v>
      </c>
      <c r="G148" s="39"/>
      <c r="H148" s="40">
        <f t="shared" si="32"/>
        <v>0</v>
      </c>
      <c r="I148" s="39"/>
      <c r="J148" s="40">
        <f t="shared" si="33"/>
        <v>0</v>
      </c>
      <c r="K148" s="39"/>
      <c r="L148" s="40">
        <f t="shared" si="34"/>
        <v>0</v>
      </c>
      <c r="M148" s="39"/>
      <c r="N148" s="40">
        <f t="shared" si="35"/>
        <v>0</v>
      </c>
      <c r="O148" s="39"/>
      <c r="P148" s="40">
        <f t="shared" si="36"/>
        <v>0</v>
      </c>
      <c r="Q148" s="39"/>
      <c r="R148" s="40">
        <f t="shared" si="37"/>
        <v>0</v>
      </c>
      <c r="S148" s="39">
        <f t="shared" si="42"/>
        <v>36708.571179999999</v>
      </c>
      <c r="T148" s="39">
        <v>33024361.300000001</v>
      </c>
      <c r="U148" s="40">
        <f t="shared" si="38"/>
        <v>36708.571179999999</v>
      </c>
      <c r="V148" s="38">
        <f t="shared" si="40"/>
        <v>33024.361300000004</v>
      </c>
      <c r="W148" s="19" t="e">
        <f t="shared" si="41"/>
        <v>#DIV/0!</v>
      </c>
      <c r="X148" s="55"/>
    </row>
    <row r="149" spans="1:24" ht="62.4" hidden="1" x14ac:dyDescent="0.3">
      <c r="A149" s="44" t="s">
        <v>243</v>
      </c>
      <c r="B149" s="17" t="s">
        <v>246</v>
      </c>
      <c r="C149" s="18">
        <v>521261947.04000002</v>
      </c>
      <c r="D149" s="39"/>
      <c r="E149" s="39"/>
      <c r="F149" s="39">
        <f t="shared" si="39"/>
        <v>0</v>
      </c>
      <c r="G149" s="39"/>
      <c r="H149" s="40">
        <f t="shared" si="32"/>
        <v>0</v>
      </c>
      <c r="I149" s="39"/>
      <c r="J149" s="40">
        <f t="shared" si="33"/>
        <v>0</v>
      </c>
      <c r="K149" s="39"/>
      <c r="L149" s="40">
        <f t="shared" si="34"/>
        <v>0</v>
      </c>
      <c r="M149" s="39"/>
      <c r="N149" s="40">
        <f t="shared" si="35"/>
        <v>0</v>
      </c>
      <c r="O149" s="39"/>
      <c r="P149" s="40">
        <f t="shared" si="36"/>
        <v>0</v>
      </c>
      <c r="Q149" s="39"/>
      <c r="R149" s="40">
        <f t="shared" si="37"/>
        <v>0</v>
      </c>
      <c r="S149" s="39">
        <f t="shared" si="42"/>
        <v>521261.94704</v>
      </c>
      <c r="T149" s="39">
        <v>519315389.18000001</v>
      </c>
      <c r="U149" s="40">
        <f t="shared" si="38"/>
        <v>521261.94704</v>
      </c>
      <c r="V149" s="38">
        <f t="shared" si="40"/>
        <v>519315.38918</v>
      </c>
      <c r="W149" s="19" t="e">
        <f t="shared" si="41"/>
        <v>#DIV/0!</v>
      </c>
      <c r="X149" s="55"/>
    </row>
    <row r="150" spans="1:24" ht="43.2" hidden="1" customHeight="1" x14ac:dyDescent="0.3">
      <c r="A150" s="44" t="s">
        <v>247</v>
      </c>
      <c r="B150" s="17" t="s">
        <v>248</v>
      </c>
      <c r="C150" s="18">
        <v>6340846.9400000004</v>
      </c>
      <c r="D150" s="39"/>
      <c r="E150" s="39"/>
      <c r="F150" s="39">
        <f t="shared" si="39"/>
        <v>0</v>
      </c>
      <c r="G150" s="39"/>
      <c r="H150" s="40">
        <f t="shared" si="32"/>
        <v>0</v>
      </c>
      <c r="I150" s="39"/>
      <c r="J150" s="40">
        <f t="shared" si="33"/>
        <v>0</v>
      </c>
      <c r="K150" s="39"/>
      <c r="L150" s="40">
        <f t="shared" si="34"/>
        <v>0</v>
      </c>
      <c r="M150" s="39"/>
      <c r="N150" s="40">
        <f t="shared" si="35"/>
        <v>0</v>
      </c>
      <c r="O150" s="39"/>
      <c r="P150" s="40">
        <f t="shared" si="36"/>
        <v>0</v>
      </c>
      <c r="Q150" s="39"/>
      <c r="R150" s="40">
        <f t="shared" si="37"/>
        <v>0</v>
      </c>
      <c r="S150" s="39">
        <f t="shared" si="42"/>
        <v>6340.8469400000004</v>
      </c>
      <c r="T150" s="39">
        <v>6266000</v>
      </c>
      <c r="U150" s="40">
        <f t="shared" si="38"/>
        <v>6340.8469400000004</v>
      </c>
      <c r="V150" s="38">
        <f t="shared" si="40"/>
        <v>6266</v>
      </c>
      <c r="W150" s="19" t="e">
        <f t="shared" si="41"/>
        <v>#DIV/0!</v>
      </c>
      <c r="X150" s="55"/>
    </row>
    <row r="151" spans="1:24" ht="93" x14ac:dyDescent="0.3">
      <c r="A151" s="44" t="s">
        <v>343</v>
      </c>
      <c r="B151" s="17" t="s">
        <v>249</v>
      </c>
      <c r="C151" s="18">
        <v>6340846.9400000004</v>
      </c>
      <c r="D151" s="39">
        <v>7849.1090000000004</v>
      </c>
      <c r="E151" s="39">
        <v>7849.1090000000004</v>
      </c>
      <c r="F151" s="39">
        <f t="shared" si="39"/>
        <v>0</v>
      </c>
      <c r="G151" s="39">
        <v>7849.1090000000004</v>
      </c>
      <c r="H151" s="40">
        <f t="shared" si="32"/>
        <v>0</v>
      </c>
      <c r="I151" s="39">
        <v>7849.1090000000004</v>
      </c>
      <c r="J151" s="40">
        <f t="shared" si="33"/>
        <v>0</v>
      </c>
      <c r="K151" s="39">
        <v>7849.1090000000004</v>
      </c>
      <c r="L151" s="40">
        <f t="shared" si="34"/>
        <v>0</v>
      </c>
      <c r="M151" s="39">
        <v>7849.1090000000004</v>
      </c>
      <c r="N151" s="40">
        <f t="shared" si="35"/>
        <v>0</v>
      </c>
      <c r="O151" s="39">
        <v>7849.1090000000004</v>
      </c>
      <c r="P151" s="40">
        <f t="shared" si="36"/>
        <v>0</v>
      </c>
      <c r="Q151" s="39">
        <v>6340.8469999999998</v>
      </c>
      <c r="R151" s="40">
        <f t="shared" si="37"/>
        <v>-1508.2620000000006</v>
      </c>
      <c r="S151" s="39">
        <f t="shared" si="42"/>
        <v>6340.8469400000004</v>
      </c>
      <c r="T151" s="39">
        <v>6266000</v>
      </c>
      <c r="U151" s="40">
        <f t="shared" si="38"/>
        <v>-5.9999999393767212E-5</v>
      </c>
      <c r="V151" s="38">
        <f t="shared" si="40"/>
        <v>6266</v>
      </c>
      <c r="W151" s="19">
        <f t="shared" si="41"/>
        <v>-20.169282908416747</v>
      </c>
      <c r="X151" s="57" t="s">
        <v>297</v>
      </c>
    </row>
    <row r="152" spans="1:24" ht="123.6" hidden="1" x14ac:dyDescent="0.3">
      <c r="A152" s="44" t="s">
        <v>250</v>
      </c>
      <c r="B152" s="17" t="s">
        <v>251</v>
      </c>
      <c r="C152" s="18">
        <v>12794600</v>
      </c>
      <c r="D152" s="39"/>
      <c r="E152" s="39"/>
      <c r="F152" s="39">
        <f t="shared" si="39"/>
        <v>0</v>
      </c>
      <c r="G152" s="39"/>
      <c r="H152" s="40">
        <f t="shared" si="32"/>
        <v>0</v>
      </c>
      <c r="I152" s="39"/>
      <c r="J152" s="40">
        <f t="shared" si="33"/>
        <v>0</v>
      </c>
      <c r="K152" s="39"/>
      <c r="L152" s="40">
        <f t="shared" si="34"/>
        <v>0</v>
      </c>
      <c r="M152" s="39"/>
      <c r="N152" s="40">
        <f t="shared" si="35"/>
        <v>0</v>
      </c>
      <c r="O152" s="39"/>
      <c r="P152" s="40">
        <f t="shared" si="36"/>
        <v>0</v>
      </c>
      <c r="Q152" s="39"/>
      <c r="R152" s="40">
        <f t="shared" si="37"/>
        <v>0</v>
      </c>
      <c r="S152" s="39">
        <f t="shared" si="42"/>
        <v>12794.6</v>
      </c>
      <c r="T152" s="39">
        <v>12794600</v>
      </c>
      <c r="U152" s="40">
        <f t="shared" si="38"/>
        <v>12794.6</v>
      </c>
      <c r="V152" s="38">
        <f t="shared" si="40"/>
        <v>12794.6</v>
      </c>
      <c r="W152" s="19" t="e">
        <f t="shared" si="41"/>
        <v>#DIV/0!</v>
      </c>
      <c r="X152" s="55"/>
    </row>
    <row r="153" spans="1:24" ht="82.8" x14ac:dyDescent="0.3">
      <c r="A153" s="44" t="s">
        <v>342</v>
      </c>
      <c r="B153" s="17" t="s">
        <v>252</v>
      </c>
      <c r="C153" s="18">
        <v>12794600</v>
      </c>
      <c r="D153" s="39">
        <v>12971.4</v>
      </c>
      <c r="E153" s="39">
        <v>16214.571</v>
      </c>
      <c r="F153" s="39">
        <f t="shared" si="39"/>
        <v>3243.1710000000003</v>
      </c>
      <c r="G153" s="39">
        <v>16214.571</v>
      </c>
      <c r="H153" s="40">
        <f t="shared" si="32"/>
        <v>0</v>
      </c>
      <c r="I153" s="39">
        <v>16214.571</v>
      </c>
      <c r="J153" s="40">
        <f t="shared" si="33"/>
        <v>0</v>
      </c>
      <c r="K153" s="39">
        <v>16214.571</v>
      </c>
      <c r="L153" s="40">
        <f t="shared" si="34"/>
        <v>0</v>
      </c>
      <c r="M153" s="39">
        <v>16214.571</v>
      </c>
      <c r="N153" s="40">
        <f t="shared" si="35"/>
        <v>0</v>
      </c>
      <c r="O153" s="39">
        <v>16214.571</v>
      </c>
      <c r="P153" s="40">
        <f t="shared" si="36"/>
        <v>0</v>
      </c>
      <c r="Q153" s="39">
        <v>12794.6</v>
      </c>
      <c r="R153" s="40">
        <f t="shared" si="37"/>
        <v>-3419.9709999999995</v>
      </c>
      <c r="S153" s="39">
        <f t="shared" si="42"/>
        <v>12794.6</v>
      </c>
      <c r="T153" s="39">
        <v>12794600</v>
      </c>
      <c r="U153" s="40">
        <f t="shared" si="38"/>
        <v>0</v>
      </c>
      <c r="V153" s="38">
        <f t="shared" si="40"/>
        <v>12794.6</v>
      </c>
      <c r="W153" s="19">
        <f t="shared" si="41"/>
        <v>-1.3629985969132008</v>
      </c>
      <c r="X153" s="55"/>
    </row>
    <row r="154" spans="1:24" ht="93" hidden="1" x14ac:dyDescent="0.3">
      <c r="A154" s="44" t="s">
        <v>253</v>
      </c>
      <c r="B154" s="17" t="s">
        <v>254</v>
      </c>
      <c r="C154" s="18">
        <v>330132</v>
      </c>
      <c r="D154" s="39"/>
      <c r="E154" s="39"/>
      <c r="F154" s="39">
        <f t="shared" si="39"/>
        <v>0</v>
      </c>
      <c r="G154" s="39"/>
      <c r="H154" s="40">
        <f t="shared" si="32"/>
        <v>0</v>
      </c>
      <c r="I154" s="39"/>
      <c r="J154" s="40">
        <f t="shared" si="33"/>
        <v>0</v>
      </c>
      <c r="K154" s="39"/>
      <c r="L154" s="40">
        <f t="shared" si="34"/>
        <v>0</v>
      </c>
      <c r="M154" s="39"/>
      <c r="N154" s="40">
        <f t="shared" si="35"/>
        <v>0</v>
      </c>
      <c r="O154" s="39"/>
      <c r="P154" s="40">
        <f t="shared" si="36"/>
        <v>0</v>
      </c>
      <c r="Q154" s="39"/>
      <c r="R154" s="40">
        <f t="shared" si="37"/>
        <v>0</v>
      </c>
      <c r="S154" s="39">
        <f t="shared" si="42"/>
        <v>330.13200000000001</v>
      </c>
      <c r="T154" s="39">
        <v>322550.40000000002</v>
      </c>
      <c r="U154" s="40">
        <f t="shared" si="38"/>
        <v>330.13200000000001</v>
      </c>
      <c r="V154" s="38">
        <f t="shared" si="40"/>
        <v>322.55040000000002</v>
      </c>
      <c r="W154" s="19" t="e">
        <f t="shared" si="41"/>
        <v>#DIV/0!</v>
      </c>
      <c r="X154" s="55"/>
    </row>
    <row r="155" spans="1:24" ht="103.95" customHeight="1" x14ac:dyDescent="0.3">
      <c r="A155" s="44" t="s">
        <v>341</v>
      </c>
      <c r="B155" s="17" t="s">
        <v>255</v>
      </c>
      <c r="C155" s="18">
        <v>330132</v>
      </c>
      <c r="D155" s="39">
        <v>290.892</v>
      </c>
      <c r="E155" s="39">
        <v>330.13200000000001</v>
      </c>
      <c r="F155" s="39">
        <f t="shared" si="39"/>
        <v>39.240000000000009</v>
      </c>
      <c r="G155" s="39">
        <v>330.13200000000001</v>
      </c>
      <c r="H155" s="40">
        <f t="shared" si="32"/>
        <v>0</v>
      </c>
      <c r="I155" s="39">
        <v>330.13200000000001</v>
      </c>
      <c r="J155" s="40">
        <f t="shared" si="33"/>
        <v>0</v>
      </c>
      <c r="K155" s="39">
        <v>330.13200000000001</v>
      </c>
      <c r="L155" s="40">
        <f t="shared" si="34"/>
        <v>0</v>
      </c>
      <c r="M155" s="39">
        <v>330.13200000000001</v>
      </c>
      <c r="N155" s="40">
        <f t="shared" si="35"/>
        <v>0</v>
      </c>
      <c r="O155" s="39">
        <v>330.13200000000001</v>
      </c>
      <c r="P155" s="40">
        <f t="shared" si="36"/>
        <v>0</v>
      </c>
      <c r="Q155" s="39">
        <v>330.13200000000001</v>
      </c>
      <c r="R155" s="40">
        <f t="shared" si="37"/>
        <v>0</v>
      </c>
      <c r="S155" s="39">
        <f t="shared" si="42"/>
        <v>330.13200000000001</v>
      </c>
      <c r="T155" s="39">
        <v>322550.40000000002</v>
      </c>
      <c r="U155" s="40">
        <f t="shared" si="38"/>
        <v>0</v>
      </c>
      <c r="V155" s="38">
        <f t="shared" si="40"/>
        <v>322.55040000000002</v>
      </c>
      <c r="W155" s="19">
        <f t="shared" si="41"/>
        <v>10.88321438884536</v>
      </c>
      <c r="X155" s="57" t="s">
        <v>355</v>
      </c>
    </row>
    <row r="156" spans="1:24" ht="0.6" hidden="1" customHeight="1" x14ac:dyDescent="0.3">
      <c r="A156" s="44" t="s">
        <v>256</v>
      </c>
      <c r="B156" s="17" t="s">
        <v>257</v>
      </c>
      <c r="C156" s="18">
        <v>18944800</v>
      </c>
      <c r="D156" s="39"/>
      <c r="E156" s="39"/>
      <c r="F156" s="39">
        <f t="shared" si="39"/>
        <v>0</v>
      </c>
      <c r="G156" s="39"/>
      <c r="H156" s="40">
        <f t="shared" si="32"/>
        <v>0</v>
      </c>
      <c r="I156" s="39"/>
      <c r="J156" s="40">
        <f t="shared" si="33"/>
        <v>0</v>
      </c>
      <c r="K156" s="39"/>
      <c r="L156" s="40">
        <f t="shared" si="34"/>
        <v>0</v>
      </c>
      <c r="M156" s="39"/>
      <c r="N156" s="40">
        <f t="shared" si="35"/>
        <v>0</v>
      </c>
      <c r="O156" s="39"/>
      <c r="P156" s="40">
        <f t="shared" si="36"/>
        <v>0</v>
      </c>
      <c r="Q156" s="39"/>
      <c r="R156" s="40">
        <f t="shared" si="37"/>
        <v>0</v>
      </c>
      <c r="S156" s="39">
        <f t="shared" si="42"/>
        <v>18944.8</v>
      </c>
      <c r="T156" s="39">
        <v>18574604.050000001</v>
      </c>
      <c r="U156" s="40">
        <f t="shared" si="38"/>
        <v>18944.8</v>
      </c>
      <c r="V156" s="38">
        <f t="shared" si="40"/>
        <v>18574.604050000002</v>
      </c>
      <c r="W156" s="19" t="e">
        <f t="shared" si="41"/>
        <v>#DIV/0!</v>
      </c>
      <c r="X156" s="55"/>
    </row>
    <row r="157" spans="1:24" ht="99" customHeight="1" x14ac:dyDescent="0.3">
      <c r="A157" s="44" t="s">
        <v>340</v>
      </c>
      <c r="B157" s="17" t="s">
        <v>258</v>
      </c>
      <c r="C157" s="18">
        <v>18944800</v>
      </c>
      <c r="D157" s="39">
        <v>18944.8</v>
      </c>
      <c r="E157" s="39">
        <v>18944.8</v>
      </c>
      <c r="F157" s="39">
        <f t="shared" si="39"/>
        <v>0</v>
      </c>
      <c r="G157" s="39">
        <v>18944.8</v>
      </c>
      <c r="H157" s="40">
        <f t="shared" si="32"/>
        <v>0</v>
      </c>
      <c r="I157" s="39">
        <v>18944.8</v>
      </c>
      <c r="J157" s="40">
        <f t="shared" si="33"/>
        <v>0</v>
      </c>
      <c r="K157" s="39">
        <v>18944.8</v>
      </c>
      <c r="L157" s="40">
        <f t="shared" si="34"/>
        <v>0</v>
      </c>
      <c r="M157" s="39">
        <v>18944.8</v>
      </c>
      <c r="N157" s="40">
        <f t="shared" si="35"/>
        <v>0</v>
      </c>
      <c r="O157" s="39">
        <v>18944.8</v>
      </c>
      <c r="P157" s="40">
        <f t="shared" si="36"/>
        <v>0</v>
      </c>
      <c r="Q157" s="39">
        <v>18944.8</v>
      </c>
      <c r="R157" s="40">
        <f t="shared" si="37"/>
        <v>0</v>
      </c>
      <c r="S157" s="39">
        <f t="shared" si="42"/>
        <v>18944.8</v>
      </c>
      <c r="T157" s="39">
        <v>18574604.050000001</v>
      </c>
      <c r="U157" s="40">
        <f t="shared" si="38"/>
        <v>0</v>
      </c>
      <c r="V157" s="38">
        <f t="shared" si="40"/>
        <v>18574.604050000002</v>
      </c>
      <c r="W157" s="19">
        <f t="shared" si="41"/>
        <v>-1.954076844305547</v>
      </c>
      <c r="X157" s="55"/>
    </row>
    <row r="158" spans="1:24" ht="42" hidden="1" x14ac:dyDescent="0.3">
      <c r="A158" s="44" t="s">
        <v>259</v>
      </c>
      <c r="B158" s="17" t="s">
        <v>260</v>
      </c>
      <c r="C158" s="18">
        <v>2372020</v>
      </c>
      <c r="D158" s="39"/>
      <c r="E158" s="39"/>
      <c r="F158" s="39">
        <f t="shared" si="39"/>
        <v>0</v>
      </c>
      <c r="G158" s="39"/>
      <c r="H158" s="40">
        <f t="shared" si="32"/>
        <v>0</v>
      </c>
      <c r="I158" s="39"/>
      <c r="J158" s="40">
        <f t="shared" si="33"/>
        <v>0</v>
      </c>
      <c r="K158" s="39"/>
      <c r="L158" s="40">
        <f t="shared" si="34"/>
        <v>0</v>
      </c>
      <c r="M158" s="39"/>
      <c r="N158" s="40">
        <f t="shared" si="35"/>
        <v>0</v>
      </c>
      <c r="O158" s="39"/>
      <c r="P158" s="40">
        <f t="shared" si="36"/>
        <v>0</v>
      </c>
      <c r="Q158" s="39"/>
      <c r="R158" s="40">
        <f t="shared" si="37"/>
        <v>0</v>
      </c>
      <c r="S158" s="39">
        <f t="shared" si="42"/>
        <v>2372.02</v>
      </c>
      <c r="T158" s="39">
        <v>2372020</v>
      </c>
      <c r="U158" s="40">
        <f t="shared" si="38"/>
        <v>2372.02</v>
      </c>
      <c r="V158" s="38">
        <f t="shared" si="40"/>
        <v>2372.02</v>
      </c>
      <c r="W158" s="19" t="e">
        <f t="shared" si="41"/>
        <v>#DIV/0!</v>
      </c>
      <c r="X158" s="55"/>
    </row>
    <row r="159" spans="1:24" ht="66" customHeight="1" x14ac:dyDescent="0.3">
      <c r="A159" s="44" t="s">
        <v>339</v>
      </c>
      <c r="B159" s="17" t="s">
        <v>261</v>
      </c>
      <c r="C159" s="18">
        <v>2372020</v>
      </c>
      <c r="D159" s="39">
        <v>2121.4740000000002</v>
      </c>
      <c r="E159" s="39">
        <v>2163.9029999999998</v>
      </c>
      <c r="F159" s="39">
        <f t="shared" si="39"/>
        <v>42.428999999999633</v>
      </c>
      <c r="G159" s="39">
        <v>2163.9029999999998</v>
      </c>
      <c r="H159" s="40">
        <f t="shared" si="32"/>
        <v>0</v>
      </c>
      <c r="I159" s="39">
        <v>2163.9029999999998</v>
      </c>
      <c r="J159" s="40">
        <f t="shared" si="33"/>
        <v>0</v>
      </c>
      <c r="K159" s="39">
        <v>2163.9029999999998</v>
      </c>
      <c r="L159" s="40">
        <f t="shared" si="34"/>
        <v>0</v>
      </c>
      <c r="M159" s="39">
        <v>2163.9029999999998</v>
      </c>
      <c r="N159" s="40">
        <f t="shared" si="35"/>
        <v>0</v>
      </c>
      <c r="O159" s="39">
        <v>2363.12</v>
      </c>
      <c r="P159" s="40">
        <f t="shared" si="36"/>
        <v>199.2170000000001</v>
      </c>
      <c r="Q159" s="39">
        <v>2363.12</v>
      </c>
      <c r="R159" s="40">
        <f t="shared" si="37"/>
        <v>0</v>
      </c>
      <c r="S159" s="39">
        <f t="shared" si="42"/>
        <v>2372.02</v>
      </c>
      <c r="T159" s="39">
        <v>2372020</v>
      </c>
      <c r="U159" s="40">
        <f t="shared" si="38"/>
        <v>8.9000000000000909</v>
      </c>
      <c r="V159" s="38">
        <f t="shared" si="40"/>
        <v>2372.02</v>
      </c>
      <c r="W159" s="19">
        <f>(V159/D159*100)-100</f>
        <v>11.809996257319199</v>
      </c>
      <c r="X159" s="57" t="s">
        <v>297</v>
      </c>
    </row>
    <row r="160" spans="1:24" ht="42" hidden="1" x14ac:dyDescent="0.3">
      <c r="A160" s="44" t="s">
        <v>262</v>
      </c>
      <c r="B160" s="17" t="s">
        <v>263</v>
      </c>
      <c r="C160" s="18">
        <v>2096028</v>
      </c>
      <c r="D160" s="39"/>
      <c r="E160" s="39"/>
      <c r="F160" s="39">
        <f t="shared" si="39"/>
        <v>0</v>
      </c>
      <c r="G160" s="39"/>
      <c r="H160" s="40">
        <f t="shared" si="32"/>
        <v>0</v>
      </c>
      <c r="I160" s="39"/>
      <c r="J160" s="40">
        <f t="shared" si="33"/>
        <v>0</v>
      </c>
      <c r="K160" s="39"/>
      <c r="L160" s="40">
        <f t="shared" si="34"/>
        <v>0</v>
      </c>
      <c r="M160" s="39"/>
      <c r="N160" s="40">
        <f t="shared" si="35"/>
        <v>0</v>
      </c>
      <c r="O160" s="39"/>
      <c r="P160" s="40">
        <f t="shared" si="36"/>
        <v>0</v>
      </c>
      <c r="Q160" s="39"/>
      <c r="R160" s="40">
        <f t="shared" si="37"/>
        <v>0</v>
      </c>
      <c r="S160" s="39">
        <f t="shared" si="42"/>
        <v>2096.0279999999998</v>
      </c>
      <c r="T160" s="39">
        <v>2090303.76</v>
      </c>
      <c r="U160" s="40">
        <f t="shared" si="38"/>
        <v>2096.0279999999998</v>
      </c>
      <c r="V160" s="38">
        <f t="shared" si="40"/>
        <v>2090.3037599999998</v>
      </c>
      <c r="W160" s="19" t="e">
        <f t="shared" si="41"/>
        <v>#DIV/0!</v>
      </c>
      <c r="X160" s="55"/>
    </row>
    <row r="161" spans="1:24" ht="46.95" customHeight="1" x14ac:dyDescent="0.3">
      <c r="A161" s="44" t="s">
        <v>330</v>
      </c>
      <c r="B161" s="17" t="s">
        <v>264</v>
      </c>
      <c r="C161" s="18">
        <v>2096028</v>
      </c>
      <c r="D161" s="39">
        <v>2096.0279999999998</v>
      </c>
      <c r="E161" s="39">
        <v>2096.0279999999998</v>
      </c>
      <c r="F161" s="39">
        <f t="shared" si="39"/>
        <v>0</v>
      </c>
      <c r="G161" s="39">
        <v>2096.0279999999998</v>
      </c>
      <c r="H161" s="40">
        <f t="shared" si="32"/>
        <v>0</v>
      </c>
      <c r="I161" s="39">
        <v>2096.0279999999998</v>
      </c>
      <c r="J161" s="40">
        <f t="shared" si="33"/>
        <v>0</v>
      </c>
      <c r="K161" s="39">
        <v>2096.0279999999998</v>
      </c>
      <c r="L161" s="40">
        <f t="shared" si="34"/>
        <v>0</v>
      </c>
      <c r="M161" s="39">
        <v>2096.0279999999998</v>
      </c>
      <c r="N161" s="40">
        <f t="shared" si="35"/>
        <v>0</v>
      </c>
      <c r="O161" s="39">
        <v>2096.0279999999998</v>
      </c>
      <c r="P161" s="40">
        <f t="shared" si="36"/>
        <v>0</v>
      </c>
      <c r="Q161" s="39">
        <v>2096.0279999999998</v>
      </c>
      <c r="R161" s="40">
        <f t="shared" si="37"/>
        <v>0</v>
      </c>
      <c r="S161" s="39">
        <f t="shared" si="42"/>
        <v>2096.0279999999998</v>
      </c>
      <c r="T161" s="39">
        <v>2090303.76</v>
      </c>
      <c r="U161" s="40">
        <f t="shared" si="38"/>
        <v>0</v>
      </c>
      <c r="V161" s="38">
        <f t="shared" si="40"/>
        <v>2090.3037599999998</v>
      </c>
      <c r="W161" s="19">
        <f t="shared" si="41"/>
        <v>-0.2730994051606217</v>
      </c>
      <c r="X161" s="55"/>
    </row>
    <row r="162" spans="1:24" ht="13.95" customHeight="1" x14ac:dyDescent="0.3">
      <c r="A162" s="44" t="s">
        <v>265</v>
      </c>
      <c r="B162" s="17" t="s">
        <v>266</v>
      </c>
      <c r="C162" s="18">
        <v>530369</v>
      </c>
      <c r="D162" s="39">
        <v>530.36900000000003</v>
      </c>
      <c r="E162" s="39">
        <v>530.36900000000003</v>
      </c>
      <c r="F162" s="39">
        <f t="shared" si="39"/>
        <v>0</v>
      </c>
      <c r="G162" s="39">
        <v>530.36900000000003</v>
      </c>
      <c r="H162" s="40">
        <f t="shared" si="32"/>
        <v>0</v>
      </c>
      <c r="I162" s="39">
        <v>530.36900000000003</v>
      </c>
      <c r="J162" s="40">
        <f t="shared" si="33"/>
        <v>0</v>
      </c>
      <c r="K162" s="39">
        <v>530.36900000000003</v>
      </c>
      <c r="L162" s="40">
        <f t="shared" si="34"/>
        <v>0</v>
      </c>
      <c r="M162" s="39">
        <v>530.36900000000003</v>
      </c>
      <c r="N162" s="40">
        <f t="shared" si="35"/>
        <v>0</v>
      </c>
      <c r="O162" s="39">
        <v>530.36900000000003</v>
      </c>
      <c r="P162" s="40">
        <f t="shared" si="36"/>
        <v>0</v>
      </c>
      <c r="Q162" s="39">
        <v>530.36900000000003</v>
      </c>
      <c r="R162" s="40">
        <f t="shared" si="37"/>
        <v>0</v>
      </c>
      <c r="S162" s="39">
        <f t="shared" si="42"/>
        <v>530.36900000000003</v>
      </c>
      <c r="T162" s="39">
        <v>530369</v>
      </c>
      <c r="U162" s="40">
        <f t="shared" si="38"/>
        <v>0</v>
      </c>
      <c r="V162" s="38">
        <f t="shared" si="40"/>
        <v>530.36900000000003</v>
      </c>
      <c r="W162" s="19">
        <f t="shared" si="41"/>
        <v>0</v>
      </c>
      <c r="X162" s="55"/>
    </row>
    <row r="163" spans="1:24" ht="31.8" hidden="1" x14ac:dyDescent="0.3">
      <c r="A163" s="44" t="s">
        <v>267</v>
      </c>
      <c r="B163" s="17" t="s">
        <v>268</v>
      </c>
      <c r="C163" s="18">
        <v>530369</v>
      </c>
      <c r="D163" s="39"/>
      <c r="E163" s="39"/>
      <c r="F163" s="39">
        <f t="shared" si="39"/>
        <v>0</v>
      </c>
      <c r="G163" s="39"/>
      <c r="H163" s="40">
        <f t="shared" si="32"/>
        <v>0</v>
      </c>
      <c r="I163" s="39"/>
      <c r="J163" s="40">
        <f t="shared" si="33"/>
        <v>0</v>
      </c>
      <c r="K163" s="39"/>
      <c r="L163" s="40">
        <f t="shared" si="34"/>
        <v>0</v>
      </c>
      <c r="M163" s="39"/>
      <c r="N163" s="40">
        <f t="shared" si="35"/>
        <v>0</v>
      </c>
      <c r="O163" s="39"/>
      <c r="P163" s="40">
        <f t="shared" si="36"/>
        <v>0</v>
      </c>
      <c r="Q163" s="39"/>
      <c r="R163" s="40">
        <f t="shared" si="37"/>
        <v>0</v>
      </c>
      <c r="S163" s="39">
        <f t="shared" si="42"/>
        <v>530.36900000000003</v>
      </c>
      <c r="T163" s="39">
        <v>530369</v>
      </c>
      <c r="U163" s="40">
        <f t="shared" si="38"/>
        <v>530.36900000000003</v>
      </c>
      <c r="V163" s="38">
        <f t="shared" si="40"/>
        <v>530.36900000000003</v>
      </c>
      <c r="W163" s="19" t="e">
        <f t="shared" si="41"/>
        <v>#DIV/0!</v>
      </c>
      <c r="X163" s="55"/>
    </row>
    <row r="164" spans="1:24" ht="13.95" hidden="1" customHeight="1" x14ac:dyDescent="0.3">
      <c r="A164" s="44" t="s">
        <v>269</v>
      </c>
      <c r="B164" s="17" t="s">
        <v>270</v>
      </c>
      <c r="C164" s="18">
        <v>27963000</v>
      </c>
      <c r="D164" s="39"/>
      <c r="E164" s="39"/>
      <c r="F164" s="39">
        <f t="shared" si="39"/>
        <v>0</v>
      </c>
      <c r="G164" s="39"/>
      <c r="H164" s="40">
        <f t="shared" si="32"/>
        <v>0</v>
      </c>
      <c r="I164" s="39"/>
      <c r="J164" s="40">
        <f t="shared" si="33"/>
        <v>0</v>
      </c>
      <c r="K164" s="39"/>
      <c r="L164" s="40">
        <f t="shared" si="34"/>
        <v>0</v>
      </c>
      <c r="M164" s="39"/>
      <c r="N164" s="40">
        <f t="shared" si="35"/>
        <v>0</v>
      </c>
      <c r="O164" s="39"/>
      <c r="P164" s="40">
        <f t="shared" si="36"/>
        <v>0</v>
      </c>
      <c r="Q164" s="39"/>
      <c r="R164" s="40">
        <f t="shared" si="37"/>
        <v>0</v>
      </c>
      <c r="S164" s="39">
        <f t="shared" si="42"/>
        <v>27963</v>
      </c>
      <c r="T164" s="39">
        <v>25493434.210000001</v>
      </c>
      <c r="U164" s="40">
        <f t="shared" si="38"/>
        <v>27963</v>
      </c>
      <c r="V164" s="38">
        <f t="shared" si="40"/>
        <v>25493.434209999999</v>
      </c>
      <c r="W164" s="19" t="e">
        <f t="shared" si="41"/>
        <v>#DIV/0!</v>
      </c>
      <c r="X164" s="55"/>
    </row>
    <row r="165" spans="1:24" ht="133.80000000000001" hidden="1" x14ac:dyDescent="0.3">
      <c r="A165" s="44" t="s">
        <v>271</v>
      </c>
      <c r="B165" s="17" t="s">
        <v>272</v>
      </c>
      <c r="C165" s="18">
        <v>27963000</v>
      </c>
      <c r="D165" s="39"/>
      <c r="E165" s="39"/>
      <c r="F165" s="39">
        <f t="shared" si="39"/>
        <v>0</v>
      </c>
      <c r="G165" s="39"/>
      <c r="H165" s="40">
        <f t="shared" si="32"/>
        <v>0</v>
      </c>
      <c r="I165" s="39"/>
      <c r="J165" s="40">
        <f t="shared" si="33"/>
        <v>0</v>
      </c>
      <c r="K165" s="39"/>
      <c r="L165" s="40">
        <f t="shared" si="34"/>
        <v>0</v>
      </c>
      <c r="M165" s="39"/>
      <c r="N165" s="40">
        <f t="shared" si="35"/>
        <v>0</v>
      </c>
      <c r="O165" s="39"/>
      <c r="P165" s="40">
        <f t="shared" si="36"/>
        <v>0</v>
      </c>
      <c r="Q165" s="39"/>
      <c r="R165" s="40">
        <f t="shared" si="37"/>
        <v>0</v>
      </c>
      <c r="S165" s="39">
        <f t="shared" si="42"/>
        <v>27963</v>
      </c>
      <c r="T165" s="39">
        <v>25493434.210000001</v>
      </c>
      <c r="U165" s="40">
        <f t="shared" si="38"/>
        <v>27963</v>
      </c>
      <c r="V165" s="38">
        <f t="shared" si="40"/>
        <v>25493.434209999999</v>
      </c>
      <c r="W165" s="19" t="e">
        <f t="shared" si="41"/>
        <v>#DIV/0!</v>
      </c>
      <c r="X165" s="58"/>
    </row>
    <row r="166" spans="1:24" ht="100.95" customHeight="1" x14ac:dyDescent="0.3">
      <c r="A166" s="44" t="s">
        <v>338</v>
      </c>
      <c r="B166" s="17" t="s">
        <v>273</v>
      </c>
      <c r="C166" s="18">
        <v>27963000</v>
      </c>
      <c r="D166" s="39">
        <v>27963</v>
      </c>
      <c r="E166" s="39">
        <v>27963</v>
      </c>
      <c r="F166" s="39">
        <f t="shared" si="39"/>
        <v>0</v>
      </c>
      <c r="G166" s="39">
        <v>27963</v>
      </c>
      <c r="H166" s="40">
        <f t="shared" si="32"/>
        <v>0</v>
      </c>
      <c r="I166" s="39">
        <v>27963</v>
      </c>
      <c r="J166" s="40">
        <f t="shared" si="33"/>
        <v>0</v>
      </c>
      <c r="K166" s="39">
        <v>27963</v>
      </c>
      <c r="L166" s="40">
        <f t="shared" si="34"/>
        <v>0</v>
      </c>
      <c r="M166" s="39">
        <v>27963</v>
      </c>
      <c r="N166" s="40">
        <f t="shared" si="35"/>
        <v>0</v>
      </c>
      <c r="O166" s="39">
        <v>27963</v>
      </c>
      <c r="P166" s="40">
        <f t="shared" si="36"/>
        <v>0</v>
      </c>
      <c r="Q166" s="39">
        <v>27963</v>
      </c>
      <c r="R166" s="40">
        <f t="shared" si="37"/>
        <v>0</v>
      </c>
      <c r="S166" s="39">
        <f t="shared" si="42"/>
        <v>27963</v>
      </c>
      <c r="T166" s="39">
        <v>25493434.210000001</v>
      </c>
      <c r="U166" s="40">
        <f t="shared" si="38"/>
        <v>0</v>
      </c>
      <c r="V166" s="38">
        <f t="shared" si="40"/>
        <v>25493.434209999999</v>
      </c>
      <c r="W166" s="19">
        <f t="shared" si="41"/>
        <v>-8.8315480813932652</v>
      </c>
      <c r="X166" s="57" t="s">
        <v>329</v>
      </c>
    </row>
    <row r="167" spans="1:24" ht="0.6" hidden="1" customHeight="1" x14ac:dyDescent="0.3">
      <c r="A167" s="44" t="s">
        <v>274</v>
      </c>
      <c r="B167" s="17" t="s">
        <v>275</v>
      </c>
      <c r="C167" s="18" t="s">
        <v>14</v>
      </c>
      <c r="D167" s="39"/>
      <c r="E167" s="39"/>
      <c r="F167" s="39">
        <f t="shared" si="39"/>
        <v>0</v>
      </c>
      <c r="G167" s="39"/>
      <c r="H167" s="40">
        <f t="shared" si="32"/>
        <v>0</v>
      </c>
      <c r="I167" s="39"/>
      <c r="J167" s="40">
        <f t="shared" si="33"/>
        <v>0</v>
      </c>
      <c r="K167" s="39"/>
      <c r="L167" s="40">
        <f t="shared" si="34"/>
        <v>0</v>
      </c>
      <c r="M167" s="39"/>
      <c r="N167" s="40">
        <f t="shared" si="35"/>
        <v>0</v>
      </c>
      <c r="O167" s="39"/>
      <c r="P167" s="40">
        <f t="shared" si="36"/>
        <v>0</v>
      </c>
      <c r="Q167" s="39"/>
      <c r="R167" s="40">
        <f t="shared" si="37"/>
        <v>0</v>
      </c>
      <c r="S167" s="39" t="s">
        <v>14</v>
      </c>
      <c r="T167" s="39">
        <v>18052.55</v>
      </c>
      <c r="U167" s="40" t="e">
        <f t="shared" si="38"/>
        <v>#VALUE!</v>
      </c>
      <c r="V167" s="38">
        <f t="shared" si="40"/>
        <v>18.05255</v>
      </c>
      <c r="W167" s="19" t="e">
        <f t="shared" si="41"/>
        <v>#DIV/0!</v>
      </c>
      <c r="X167" s="55"/>
    </row>
    <row r="168" spans="1:24" ht="31.8" hidden="1" x14ac:dyDescent="0.3">
      <c r="A168" s="44" t="s">
        <v>276</v>
      </c>
      <c r="B168" s="17" t="s">
        <v>277</v>
      </c>
      <c r="C168" s="18" t="s">
        <v>14</v>
      </c>
      <c r="D168" s="39"/>
      <c r="E168" s="39"/>
      <c r="F168" s="39">
        <f t="shared" si="39"/>
        <v>0</v>
      </c>
      <c r="G168" s="39"/>
      <c r="H168" s="40">
        <f t="shared" si="32"/>
        <v>0</v>
      </c>
      <c r="I168" s="39"/>
      <c r="J168" s="40">
        <f t="shared" si="33"/>
        <v>0</v>
      </c>
      <c r="K168" s="39"/>
      <c r="L168" s="40">
        <f t="shared" si="34"/>
        <v>0</v>
      </c>
      <c r="M168" s="39"/>
      <c r="N168" s="40">
        <f t="shared" si="35"/>
        <v>0</v>
      </c>
      <c r="O168" s="39"/>
      <c r="P168" s="40">
        <f t="shared" si="36"/>
        <v>0</v>
      </c>
      <c r="Q168" s="39"/>
      <c r="R168" s="40">
        <f t="shared" si="37"/>
        <v>0</v>
      </c>
      <c r="S168" s="39" t="s">
        <v>14</v>
      </c>
      <c r="T168" s="39">
        <v>18052.55</v>
      </c>
      <c r="U168" s="40" t="e">
        <f t="shared" si="38"/>
        <v>#VALUE!</v>
      </c>
      <c r="V168" s="38">
        <f t="shared" si="40"/>
        <v>18.05255</v>
      </c>
      <c r="W168" s="19" t="e">
        <f t="shared" si="41"/>
        <v>#DIV/0!</v>
      </c>
      <c r="X168" s="55"/>
    </row>
    <row r="169" spans="1:24" ht="79.2" customHeight="1" x14ac:dyDescent="0.3">
      <c r="A169" s="44" t="s">
        <v>276</v>
      </c>
      <c r="B169" s="17" t="s">
        <v>278</v>
      </c>
      <c r="C169" s="18" t="s">
        <v>14</v>
      </c>
      <c r="D169" s="39">
        <v>0</v>
      </c>
      <c r="E169" s="39">
        <v>0</v>
      </c>
      <c r="F169" s="39">
        <f t="shared" si="39"/>
        <v>0</v>
      </c>
      <c r="G169" s="39">
        <v>0</v>
      </c>
      <c r="H169" s="40">
        <f t="shared" si="32"/>
        <v>0</v>
      </c>
      <c r="I169" s="39">
        <v>0</v>
      </c>
      <c r="J169" s="40">
        <f t="shared" si="33"/>
        <v>0</v>
      </c>
      <c r="K169" s="39">
        <v>0</v>
      </c>
      <c r="L169" s="40">
        <f t="shared" si="34"/>
        <v>0</v>
      </c>
      <c r="M169" s="39">
        <v>0</v>
      </c>
      <c r="N169" s="40">
        <f t="shared" si="35"/>
        <v>0</v>
      </c>
      <c r="O169" s="39">
        <v>0</v>
      </c>
      <c r="P169" s="40">
        <f t="shared" si="36"/>
        <v>0</v>
      </c>
      <c r="Q169" s="39">
        <v>0</v>
      </c>
      <c r="R169" s="40">
        <f t="shared" si="37"/>
        <v>0</v>
      </c>
      <c r="S169" s="39">
        <v>0</v>
      </c>
      <c r="T169" s="39">
        <v>18052.55</v>
      </c>
      <c r="U169" s="40">
        <f t="shared" si="38"/>
        <v>0</v>
      </c>
      <c r="V169" s="38">
        <f t="shared" si="40"/>
        <v>18.05255</v>
      </c>
      <c r="W169" s="26" t="s">
        <v>14</v>
      </c>
      <c r="X169" s="57" t="s">
        <v>380</v>
      </c>
    </row>
    <row r="170" spans="1:24" ht="162" customHeight="1" x14ac:dyDescent="0.3">
      <c r="A170" s="44" t="s">
        <v>292</v>
      </c>
      <c r="B170" s="17" t="s">
        <v>279</v>
      </c>
      <c r="C170" s="18" t="s">
        <v>14</v>
      </c>
      <c r="D170" s="39">
        <v>0</v>
      </c>
      <c r="E170" s="39">
        <v>0</v>
      </c>
      <c r="F170" s="39">
        <f t="shared" si="39"/>
        <v>0</v>
      </c>
      <c r="G170" s="39">
        <v>0</v>
      </c>
      <c r="H170" s="40">
        <f t="shared" si="32"/>
        <v>0</v>
      </c>
      <c r="I170" s="39">
        <v>0</v>
      </c>
      <c r="J170" s="40">
        <f t="shared" si="33"/>
        <v>0</v>
      </c>
      <c r="K170" s="39">
        <v>0</v>
      </c>
      <c r="L170" s="40">
        <f t="shared" si="34"/>
        <v>0</v>
      </c>
      <c r="M170" s="39">
        <v>0</v>
      </c>
      <c r="N170" s="40">
        <f t="shared" si="35"/>
        <v>0</v>
      </c>
      <c r="O170" s="39">
        <v>0</v>
      </c>
      <c r="P170" s="40">
        <f t="shared" si="36"/>
        <v>0</v>
      </c>
      <c r="Q170" s="39">
        <v>0</v>
      </c>
      <c r="R170" s="40">
        <f t="shared" si="37"/>
        <v>0</v>
      </c>
      <c r="S170" s="39">
        <v>0</v>
      </c>
      <c r="T170" s="39">
        <v>-237706.88999999998</v>
      </c>
      <c r="U170" s="40">
        <f t="shared" si="38"/>
        <v>0</v>
      </c>
      <c r="V170" s="38">
        <f>T170/1000+0.01</f>
        <v>-237.69689</v>
      </c>
      <c r="W170" s="26" t="s">
        <v>14</v>
      </c>
      <c r="X170" s="88" t="s">
        <v>379</v>
      </c>
    </row>
    <row r="171" spans="1:24" ht="0.6" hidden="1" customHeight="1" x14ac:dyDescent="0.3">
      <c r="A171" s="10" t="s">
        <v>280</v>
      </c>
      <c r="B171" s="17" t="s">
        <v>281</v>
      </c>
      <c r="C171" s="18" t="s">
        <v>14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 t="s">
        <v>14</v>
      </c>
      <c r="T171" s="18">
        <v>-237706.88999999998</v>
      </c>
      <c r="U171" s="18"/>
      <c r="V171" s="18">
        <f>T171/1000+0.01</f>
        <v>-237.69689</v>
      </c>
      <c r="W171" s="19" t="s">
        <v>14</v>
      </c>
      <c r="X171" s="19"/>
    </row>
    <row r="172" spans="1:24" ht="103.2" hidden="1" x14ac:dyDescent="0.3">
      <c r="A172" s="10" t="s">
        <v>282</v>
      </c>
      <c r="B172" s="17" t="s">
        <v>283</v>
      </c>
      <c r="C172" s="18" t="s">
        <v>14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 t="s">
        <v>14</v>
      </c>
      <c r="T172" s="18">
        <v>-11405.52</v>
      </c>
      <c r="U172" s="18"/>
      <c r="V172" s="18">
        <f>T172/1000+0.01</f>
        <v>-11.395520000000001</v>
      </c>
      <c r="W172" s="19" t="s">
        <v>14</v>
      </c>
      <c r="X172" s="19"/>
    </row>
    <row r="173" spans="1:24" ht="103.2" hidden="1" x14ac:dyDescent="0.3">
      <c r="A173" s="10" t="s">
        <v>282</v>
      </c>
      <c r="B173" s="20" t="s">
        <v>284</v>
      </c>
      <c r="C173" s="21" t="s">
        <v>14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 t="s">
        <v>14</v>
      </c>
      <c r="T173" s="21">
        <v>-226301.37</v>
      </c>
      <c r="U173" s="21"/>
      <c r="V173" s="21">
        <f t="shared" si="40"/>
        <v>-226.30136999999999</v>
      </c>
      <c r="W173" s="22" t="s">
        <v>14</v>
      </c>
      <c r="X173" s="22"/>
    </row>
    <row r="174" spans="1:24" ht="1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</sheetData>
  <mergeCells count="26">
    <mergeCell ref="A1:W1"/>
    <mergeCell ref="A2:W2"/>
    <mergeCell ref="D4:D6"/>
    <mergeCell ref="M4:M6"/>
    <mergeCell ref="Q4:Q6"/>
    <mergeCell ref="J4:J6"/>
    <mergeCell ref="K4:K6"/>
    <mergeCell ref="L4:L6"/>
    <mergeCell ref="N4:N6"/>
    <mergeCell ref="O4:O6"/>
    <mergeCell ref="X4:X6"/>
    <mergeCell ref="A4:A6"/>
    <mergeCell ref="B4:B6"/>
    <mergeCell ref="C4:C6"/>
    <mergeCell ref="T4:T6"/>
    <mergeCell ref="W4:W6"/>
    <mergeCell ref="S4:S6"/>
    <mergeCell ref="V4:V6"/>
    <mergeCell ref="E4:E6"/>
    <mergeCell ref="F4:F6"/>
    <mergeCell ref="G4:G6"/>
    <mergeCell ref="H4:H6"/>
    <mergeCell ref="I4:I6"/>
    <mergeCell ref="U4:U6"/>
    <mergeCell ref="P4:P6"/>
    <mergeCell ref="R4:R6"/>
  </mergeCells>
  <pageMargins left="0.59055118110236227" right="0.39370078740157483" top="0.39370078740157483" bottom="0.39370078740157483" header="0" footer="0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70188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B300C9-0DFE-4FEE-BFAA-C7C8466540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Приказ 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2023-04-25T00:54:28Z</cp:lastPrinted>
  <dcterms:created xsi:type="dcterms:W3CDTF">2023-03-13T05:12:14Z</dcterms:created>
  <dcterms:modified xsi:type="dcterms:W3CDTF">2023-04-25T02:10:10Z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