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20"/>
  </bookViews>
  <sheets>
    <sheet name="Документ (2)" sheetId="3" r:id="rId1"/>
  </sheets>
  <definedNames>
    <definedName name="_xlnm.Print_Titles" localSheetId="0">'Документ (2)'!$9:$9</definedName>
  </definedNames>
  <calcPr calcId="124519"/>
</workbook>
</file>

<file path=xl/calcChain.xml><?xml version="1.0" encoding="utf-8"?>
<calcChain xmlns="http://schemas.openxmlformats.org/spreadsheetml/2006/main">
  <c r="F14" i="3"/>
  <c r="F15"/>
  <c r="F16"/>
  <c r="F17"/>
  <c r="F18"/>
  <c r="F20"/>
  <c r="F21"/>
  <c r="F24"/>
  <c r="F25"/>
  <c r="F27"/>
  <c r="F28"/>
  <c r="F29"/>
  <c r="F30"/>
  <c r="F32"/>
  <c r="F33"/>
  <c r="F34"/>
  <c r="F35"/>
  <c r="F36"/>
  <c r="F37"/>
  <c r="F38"/>
  <c r="F40"/>
  <c r="F41"/>
  <c r="F43"/>
  <c r="F44"/>
  <c r="F47"/>
  <c r="F48"/>
  <c r="F49"/>
  <c r="F51"/>
  <c r="F52"/>
  <c r="F53"/>
  <c r="F54"/>
  <c r="F57"/>
  <c r="F59"/>
  <c r="F61"/>
  <c r="F62"/>
  <c r="F64"/>
  <c r="F70"/>
  <c r="F73"/>
  <c r="F76"/>
  <c r="F77"/>
  <c r="F78"/>
  <c r="F79"/>
  <c r="F80"/>
  <c r="F81"/>
  <c r="F82"/>
  <c r="F83"/>
  <c r="F84"/>
  <c r="F85"/>
  <c r="F86"/>
  <c r="F87"/>
  <c r="F88"/>
  <c r="F90"/>
  <c r="F91"/>
  <c r="F93"/>
  <c r="F94"/>
  <c r="F95"/>
  <c r="F97"/>
  <c r="F98"/>
  <c r="F99"/>
  <c r="F100"/>
  <c r="F103"/>
  <c r="F104"/>
  <c r="F105"/>
  <c r="F106"/>
  <c r="F107"/>
  <c r="F108"/>
  <c r="F111"/>
  <c r="F112"/>
  <c r="F113"/>
  <c r="F116"/>
  <c r="F119"/>
  <c r="F122"/>
  <c r="F123"/>
  <c r="F125"/>
  <c r="F128"/>
  <c r="F129"/>
  <c r="F130"/>
  <c r="F134"/>
  <c r="F135"/>
  <c r="F136"/>
  <c r="F137"/>
  <c r="F138"/>
  <c r="F140"/>
  <c r="F141"/>
  <c r="F143"/>
  <c r="F144"/>
  <c r="F147"/>
  <c r="F151"/>
  <c r="F152"/>
  <c r="F155"/>
  <c r="F157"/>
  <c r="F158"/>
  <c r="F159"/>
  <c r="F162"/>
  <c r="F163"/>
  <c r="F166"/>
  <c r="F171"/>
  <c r="F172"/>
  <c r="F176"/>
  <c r="F179"/>
  <c r="F185"/>
  <c r="F188"/>
  <c r="F191"/>
  <c r="F194"/>
  <c r="F197"/>
  <c r="F200"/>
  <c r="F203"/>
  <c r="F206"/>
  <c r="F209"/>
  <c r="F212"/>
  <c r="F215"/>
  <c r="F216"/>
  <c r="F219"/>
  <c r="F222"/>
  <c r="F224"/>
  <c r="F225"/>
  <c r="F227"/>
  <c r="F228"/>
  <c r="F229"/>
  <c r="F230"/>
  <c r="F231"/>
  <c r="F233"/>
  <c r="F234"/>
  <c r="F235"/>
  <c r="F236"/>
  <c r="F237"/>
  <c r="F238"/>
  <c r="F239"/>
  <c r="F240"/>
  <c r="F241"/>
  <c r="F242"/>
  <c r="F243"/>
  <c r="F244"/>
  <c r="F246"/>
  <c r="F247"/>
  <c r="F248"/>
  <c r="F249"/>
  <c r="F250"/>
  <c r="F251"/>
  <c r="F252"/>
  <c r="F253"/>
  <c r="F254"/>
  <c r="F255"/>
  <c r="F256"/>
  <c r="F257"/>
  <c r="F258"/>
  <c r="F259"/>
  <c r="F260"/>
  <c r="D14"/>
  <c r="D15"/>
  <c r="D16"/>
  <c r="D17"/>
  <c r="D18"/>
  <c r="D20"/>
  <c r="D21"/>
  <c r="D24"/>
  <c r="D25"/>
  <c r="D27"/>
  <c r="D28"/>
  <c r="D29"/>
  <c r="D30"/>
  <c r="D32"/>
  <c r="D33"/>
  <c r="D34"/>
  <c r="D35"/>
  <c r="D36"/>
  <c r="D37"/>
  <c r="D38"/>
  <c r="D40"/>
  <c r="D41"/>
  <c r="D43"/>
  <c r="D44"/>
  <c r="D47"/>
  <c r="D49"/>
  <c r="D51"/>
  <c r="D52"/>
  <c r="D53"/>
  <c r="D54"/>
  <c r="D57"/>
  <c r="D59"/>
  <c r="D61"/>
  <c r="D62"/>
  <c r="D64"/>
  <c r="D70"/>
  <c r="D73"/>
  <c r="D76"/>
  <c r="D77"/>
  <c r="D78"/>
  <c r="D79"/>
  <c r="D81"/>
  <c r="D82"/>
  <c r="D83"/>
  <c r="D84"/>
  <c r="D87"/>
  <c r="D88"/>
  <c r="D91"/>
  <c r="D93"/>
  <c r="D94"/>
  <c r="D95"/>
  <c r="D97"/>
  <c r="D98"/>
  <c r="D99"/>
  <c r="D100"/>
  <c r="D103"/>
  <c r="D104"/>
  <c r="D105"/>
  <c r="D106"/>
  <c r="D107"/>
  <c r="D108"/>
  <c r="D111"/>
  <c r="D112"/>
  <c r="D113"/>
  <c r="D116"/>
  <c r="D119"/>
  <c r="D122"/>
  <c r="D123"/>
  <c r="D125"/>
  <c r="D128"/>
  <c r="D129"/>
  <c r="D130"/>
  <c r="D134"/>
  <c r="D135"/>
  <c r="D136"/>
  <c r="D137"/>
  <c r="D138"/>
  <c r="D140"/>
  <c r="D141"/>
  <c r="D143"/>
  <c r="D144"/>
  <c r="D147"/>
  <c r="D151"/>
  <c r="D152"/>
  <c r="D155"/>
  <c r="D157"/>
  <c r="D158"/>
  <c r="D159"/>
  <c r="D162"/>
  <c r="D163"/>
  <c r="D166"/>
  <c r="D171"/>
  <c r="D172"/>
  <c r="D176"/>
  <c r="D179"/>
  <c r="D182"/>
  <c r="D185"/>
  <c r="D188"/>
  <c r="D191"/>
  <c r="D197"/>
  <c r="D200"/>
  <c r="D203"/>
  <c r="D206"/>
  <c r="D209"/>
  <c r="D212"/>
  <c r="D215"/>
  <c r="D216"/>
  <c r="D219"/>
  <c r="D222"/>
  <c r="D224"/>
  <c r="D225"/>
  <c r="D227"/>
  <c r="D228"/>
  <c r="D229"/>
  <c r="D230"/>
  <c r="D231"/>
  <c r="D233"/>
  <c r="D234"/>
  <c r="D235"/>
  <c r="D236"/>
  <c r="D237"/>
  <c r="D238"/>
  <c r="D239"/>
  <c r="D240"/>
  <c r="D241"/>
  <c r="D242"/>
  <c r="D243"/>
  <c r="D244"/>
  <c r="D246"/>
  <c r="D247"/>
  <c r="D248"/>
  <c r="D249"/>
  <c r="D250"/>
  <c r="D251"/>
  <c r="D252"/>
  <c r="D253"/>
  <c r="D254"/>
  <c r="D255"/>
  <c r="D256"/>
  <c r="D257"/>
  <c r="D258"/>
  <c r="D259"/>
  <c r="D260"/>
  <c r="E245" l="1"/>
  <c r="F245" s="1"/>
  <c r="C245"/>
  <c r="D245" s="1"/>
  <c r="E26"/>
  <c r="F26" s="1"/>
  <c r="C26"/>
  <c r="D26" s="1"/>
  <c r="E13"/>
  <c r="F13" s="1"/>
  <c r="C13"/>
  <c r="D13" s="1"/>
  <c r="E182" l="1"/>
  <c r="F182" s="1"/>
  <c r="C232" l="1"/>
  <c r="D232" s="1"/>
  <c r="E232"/>
  <c r="F232" s="1"/>
  <c r="C58" l="1"/>
  <c r="D58" s="1"/>
  <c r="E58"/>
  <c r="F58" s="1"/>
  <c r="C223" l="1"/>
  <c r="D223" s="1"/>
  <c r="E223"/>
  <c r="F223" s="1"/>
  <c r="C221"/>
  <c r="D221" s="1"/>
  <c r="E221"/>
  <c r="F221" s="1"/>
  <c r="C169"/>
  <c r="D169" s="1"/>
  <c r="E169"/>
  <c r="F169" s="1"/>
  <c r="C220"/>
  <c r="D220" s="1"/>
  <c r="E220"/>
  <c r="F220" s="1"/>
  <c r="C90" l="1"/>
  <c r="D90" s="1"/>
  <c r="C80"/>
  <c r="D80" s="1"/>
  <c r="C48"/>
  <c r="D48" s="1"/>
  <c r="C67"/>
  <c r="D67" s="1"/>
  <c r="E67"/>
  <c r="F67" s="1"/>
  <c r="E226" l="1"/>
  <c r="C226"/>
  <c r="D226" s="1"/>
  <c r="E214"/>
  <c r="C214"/>
  <c r="D214" s="1"/>
  <c r="C213"/>
  <c r="D213" s="1"/>
  <c r="E211"/>
  <c r="C211"/>
  <c r="E208"/>
  <c r="C208"/>
  <c r="E205"/>
  <c r="C205"/>
  <c r="E202"/>
  <c r="C202"/>
  <c r="E199"/>
  <c r="C199"/>
  <c r="E196"/>
  <c r="C196"/>
  <c r="D196" s="1"/>
  <c r="C195"/>
  <c r="D195" s="1"/>
  <c r="C194"/>
  <c r="E193"/>
  <c r="E190"/>
  <c r="C190"/>
  <c r="E187"/>
  <c r="C187"/>
  <c r="E184"/>
  <c r="F184" s="1"/>
  <c r="C184"/>
  <c r="E181"/>
  <c r="C181"/>
  <c r="D181" s="1"/>
  <c r="C180"/>
  <c r="D180" s="1"/>
  <c r="E178"/>
  <c r="C178"/>
  <c r="E175"/>
  <c r="C175"/>
  <c r="E170"/>
  <c r="F170" s="1"/>
  <c r="C170"/>
  <c r="D170" s="1"/>
  <c r="E168"/>
  <c r="F168" s="1"/>
  <c r="C168"/>
  <c r="D168" s="1"/>
  <c r="E165"/>
  <c r="C165"/>
  <c r="E161"/>
  <c r="C161"/>
  <c r="E156"/>
  <c r="F156" s="1"/>
  <c r="C156"/>
  <c r="E154"/>
  <c r="F154" s="1"/>
  <c r="C154"/>
  <c r="D154" s="1"/>
  <c r="E150"/>
  <c r="C150"/>
  <c r="E146"/>
  <c r="C146"/>
  <c r="D146" s="1"/>
  <c r="E142"/>
  <c r="C142"/>
  <c r="E133"/>
  <c r="C133"/>
  <c r="D133" s="1"/>
  <c r="E127"/>
  <c r="C127"/>
  <c r="E124"/>
  <c r="F124" s="1"/>
  <c r="C124"/>
  <c r="D124" s="1"/>
  <c r="E121"/>
  <c r="F121" s="1"/>
  <c r="C121"/>
  <c r="D121" s="1"/>
  <c r="E118"/>
  <c r="F118" s="1"/>
  <c r="C118"/>
  <c r="E115"/>
  <c r="C115"/>
  <c r="D115" s="1"/>
  <c r="E110"/>
  <c r="C110"/>
  <c r="D110" s="1"/>
  <c r="C109"/>
  <c r="D109" s="1"/>
  <c r="E102"/>
  <c r="C102"/>
  <c r="D102" s="1"/>
  <c r="E96"/>
  <c r="F96" s="1"/>
  <c r="C96"/>
  <c r="D96" s="1"/>
  <c r="E92"/>
  <c r="F92" s="1"/>
  <c r="C92"/>
  <c r="D92" s="1"/>
  <c r="E89"/>
  <c r="F89" s="1"/>
  <c r="C89"/>
  <c r="D89" s="1"/>
  <c r="C86"/>
  <c r="D86" s="1"/>
  <c r="C85"/>
  <c r="D85" s="1"/>
  <c r="E75"/>
  <c r="F75" s="1"/>
  <c r="E72"/>
  <c r="F72" s="1"/>
  <c r="C72"/>
  <c r="E69"/>
  <c r="C69"/>
  <c r="D69" s="1"/>
  <c r="E66"/>
  <c r="C66"/>
  <c r="D66" s="1"/>
  <c r="C65"/>
  <c r="D65" s="1"/>
  <c r="E63"/>
  <c r="F63" s="1"/>
  <c r="C63"/>
  <c r="D63" s="1"/>
  <c r="E60"/>
  <c r="F60" s="1"/>
  <c r="C60"/>
  <c r="D60" s="1"/>
  <c r="E56"/>
  <c r="F56" s="1"/>
  <c r="C56"/>
  <c r="D56" s="1"/>
  <c r="E50"/>
  <c r="F50" s="1"/>
  <c r="C50"/>
  <c r="D50" s="1"/>
  <c r="E46"/>
  <c r="F46" s="1"/>
  <c r="C46"/>
  <c r="D46" s="1"/>
  <c r="E42"/>
  <c r="F42" s="1"/>
  <c r="C42"/>
  <c r="D42" s="1"/>
  <c r="E39"/>
  <c r="F39" s="1"/>
  <c r="C39"/>
  <c r="D39" s="1"/>
  <c r="E31"/>
  <c r="F31" s="1"/>
  <c r="C31"/>
  <c r="D31" s="1"/>
  <c r="E23"/>
  <c r="F23" s="1"/>
  <c r="C23"/>
  <c r="D23" s="1"/>
  <c r="E19"/>
  <c r="F19" s="1"/>
  <c r="C19"/>
  <c r="D19" s="1"/>
  <c r="E12"/>
  <c r="F12" s="1"/>
  <c r="C12"/>
  <c r="D12" s="1"/>
  <c r="E65" l="1"/>
  <c r="F65" s="1"/>
  <c r="F66"/>
  <c r="E126"/>
  <c r="F126" s="1"/>
  <c r="F127"/>
  <c r="E139"/>
  <c r="F139" s="1"/>
  <c r="F142"/>
  <c r="C177"/>
  <c r="D177" s="1"/>
  <c r="D178"/>
  <c r="E180"/>
  <c r="F180" s="1"/>
  <c r="F181"/>
  <c r="C186"/>
  <c r="D186" s="1"/>
  <c r="D187"/>
  <c r="E192"/>
  <c r="F192" s="1"/>
  <c r="F193"/>
  <c r="E195"/>
  <c r="F195" s="1"/>
  <c r="F196"/>
  <c r="E201"/>
  <c r="F201" s="1"/>
  <c r="F202"/>
  <c r="E207"/>
  <c r="F207" s="1"/>
  <c r="F208"/>
  <c r="E218"/>
  <c r="F226"/>
  <c r="E71"/>
  <c r="F71" s="1"/>
  <c r="E117"/>
  <c r="F117" s="1"/>
  <c r="E68"/>
  <c r="F68" s="1"/>
  <c r="F69"/>
  <c r="E114"/>
  <c r="F114" s="1"/>
  <c r="F115"/>
  <c r="C126"/>
  <c r="D126" s="1"/>
  <c r="D127"/>
  <c r="C139"/>
  <c r="D139" s="1"/>
  <c r="D142"/>
  <c r="E145"/>
  <c r="F145" s="1"/>
  <c r="F146"/>
  <c r="E174"/>
  <c r="F175"/>
  <c r="E189"/>
  <c r="F189" s="1"/>
  <c r="F190"/>
  <c r="C201"/>
  <c r="D201" s="1"/>
  <c r="D202"/>
  <c r="C207"/>
  <c r="D207" s="1"/>
  <c r="D208"/>
  <c r="C174"/>
  <c r="D175"/>
  <c r="C183"/>
  <c r="D183" s="1"/>
  <c r="D184"/>
  <c r="C189"/>
  <c r="D189" s="1"/>
  <c r="D190"/>
  <c r="E198"/>
  <c r="F198" s="1"/>
  <c r="F199"/>
  <c r="E204"/>
  <c r="F204" s="1"/>
  <c r="F205"/>
  <c r="E210"/>
  <c r="F210" s="1"/>
  <c r="F211"/>
  <c r="C218"/>
  <c r="C71"/>
  <c r="D71" s="1"/>
  <c r="D72"/>
  <c r="C117"/>
  <c r="D117" s="1"/>
  <c r="D118"/>
  <c r="E177"/>
  <c r="F177" s="1"/>
  <c r="F178"/>
  <c r="E186"/>
  <c r="F186" s="1"/>
  <c r="F187"/>
  <c r="C193"/>
  <c r="D194"/>
  <c r="C198"/>
  <c r="D198" s="1"/>
  <c r="D199"/>
  <c r="C204"/>
  <c r="D204" s="1"/>
  <c r="D205"/>
  <c r="C210"/>
  <c r="D210" s="1"/>
  <c r="D211"/>
  <c r="E213"/>
  <c r="F213" s="1"/>
  <c r="F214"/>
  <c r="C68"/>
  <c r="D68" s="1"/>
  <c r="C114"/>
  <c r="D114" s="1"/>
  <c r="C145"/>
  <c r="D145" s="1"/>
  <c r="E183"/>
  <c r="F183" s="1"/>
  <c r="E217"/>
  <c r="F217" s="1"/>
  <c r="F218"/>
  <c r="C217"/>
  <c r="D217" s="1"/>
  <c r="D218"/>
  <c r="C167"/>
  <c r="D167" s="1"/>
  <c r="E164"/>
  <c r="F164" s="1"/>
  <c r="F165"/>
  <c r="C164"/>
  <c r="D164" s="1"/>
  <c r="D165"/>
  <c r="E160"/>
  <c r="F160" s="1"/>
  <c r="F161"/>
  <c r="C160"/>
  <c r="D160" s="1"/>
  <c r="D161"/>
  <c r="C153"/>
  <c r="D153" s="1"/>
  <c r="D156"/>
  <c r="E149"/>
  <c r="F149" s="1"/>
  <c r="F150"/>
  <c r="C149"/>
  <c r="D149" s="1"/>
  <c r="D150"/>
  <c r="C132"/>
  <c r="D132" s="1"/>
  <c r="E132"/>
  <c r="F132" s="1"/>
  <c r="F133"/>
  <c r="E109"/>
  <c r="F109" s="1"/>
  <c r="F110"/>
  <c r="E101"/>
  <c r="F101" s="1"/>
  <c r="F102"/>
  <c r="C101"/>
  <c r="D101" s="1"/>
  <c r="E153"/>
  <c r="E120"/>
  <c r="F120" s="1"/>
  <c r="E167"/>
  <c r="F167" s="1"/>
  <c r="E11"/>
  <c r="F11" s="1"/>
  <c r="E45"/>
  <c r="F45" s="1"/>
  <c r="E55"/>
  <c r="F55" s="1"/>
  <c r="C120"/>
  <c r="D120" s="1"/>
  <c r="C11"/>
  <c r="D11" s="1"/>
  <c r="C22"/>
  <c r="D22" s="1"/>
  <c r="C45"/>
  <c r="D45" s="1"/>
  <c r="C55"/>
  <c r="D55" s="1"/>
  <c r="E22"/>
  <c r="F22" s="1"/>
  <c r="E74"/>
  <c r="F74" s="1"/>
  <c r="C75"/>
  <c r="C173" l="1"/>
  <c r="D173" s="1"/>
  <c r="D174"/>
  <c r="E173"/>
  <c r="F173" s="1"/>
  <c r="F174"/>
  <c r="C192"/>
  <c r="D192" s="1"/>
  <c r="D193"/>
  <c r="E148"/>
  <c r="F148" s="1"/>
  <c r="F153"/>
  <c r="C148"/>
  <c r="D148" s="1"/>
  <c r="C131"/>
  <c r="D131" s="1"/>
  <c r="E131"/>
  <c r="F131" s="1"/>
  <c r="C74"/>
  <c r="D74" s="1"/>
  <c r="D75"/>
  <c r="E10"/>
  <c r="F10" s="1"/>
  <c r="C10"/>
  <c r="E261" l="1"/>
  <c r="F261" s="1"/>
  <c r="C261"/>
  <c r="D261" s="1"/>
  <c r="D10"/>
</calcChain>
</file>

<file path=xl/sharedStrings.xml><?xml version="1.0" encoding="utf-8"?>
<sst xmlns="http://schemas.openxmlformats.org/spreadsheetml/2006/main" count="498" uniqueCount="495">
  <si>
    <t>0100000000</t>
  </si>
  <si>
    <t>0110000000</t>
  </si>
  <si>
    <t>0110100000</t>
  </si>
  <si>
    <t>0110170010</t>
  </si>
  <si>
    <t xml:space="preserve">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</si>
  <si>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</si>
  <si>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>0110193070</t>
  </si>
  <si>
    <t>0110193090</t>
  </si>
  <si>
    <t xml:space="preserve">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</si>
  <si>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</si>
  <si>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>0120000000</t>
  </si>
  <si>
    <t>0120100000</t>
  </si>
  <si>
    <t xml:space="preserve">        Организация и проведение единого государственного экзамена</t>
  </si>
  <si>
    <t>0120120040</t>
  </si>
  <si>
    <t>0120153030</t>
  </si>
  <si>
    <t>0120170010</t>
  </si>
  <si>
    <t>0120193060</t>
  </si>
  <si>
    <t>0120193150</t>
  </si>
  <si>
    <t>0120200000</t>
  </si>
  <si>
    <t>0120270020</t>
  </si>
  <si>
    <t>0120292340</t>
  </si>
  <si>
    <t>01202S2040</t>
  </si>
  <si>
    <t>01202S2340</t>
  </si>
  <si>
    <t>012E100000</t>
  </si>
  <si>
    <t>012E193140</t>
  </si>
  <si>
    <t>012E200000</t>
  </si>
  <si>
    <t>012E254910</t>
  </si>
  <si>
    <t>0130000000</t>
  </si>
  <si>
    <t>0130100000</t>
  </si>
  <si>
    <t xml:space="preserve">        Проведение мероприятий для детей и молодежи</t>
  </si>
  <si>
    <t>0130120030</t>
  </si>
  <si>
    <t>0130170010</t>
  </si>
  <si>
    <t>0130200000</t>
  </si>
  <si>
    <t xml:space="preserve">        Обеспечение отдыха детей и подростков в профильных лагерях при образовательных учреждениях</t>
  </si>
  <si>
    <t>0130220060</t>
  </si>
  <si>
    <t xml:space="preserve">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</si>
  <si>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</si>
  <si>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Информационно-методическое и материальное обеспечение отдыха и занятости детей и подростков</t>
  </si>
  <si>
    <t>0130220080</t>
  </si>
  <si>
    <t>0130293080</t>
  </si>
  <si>
    <t>0140000000</t>
  </si>
  <si>
    <t>0140100000</t>
  </si>
  <si>
    <t>0140110030</t>
  </si>
  <si>
    <t>0140170010</t>
  </si>
  <si>
    <t>0140200000</t>
  </si>
  <si>
    <t xml:space="preserve">        Повышение квалификации педагогических кадров</t>
  </si>
  <si>
    <t>0140220100</t>
  </si>
  <si>
    <t xml:space="preserve">        Поощрение учителей</t>
  </si>
  <si>
    <t>0140221100</t>
  </si>
  <si>
    <t>0140300000</t>
  </si>
  <si>
    <t>0140320090</t>
  </si>
  <si>
    <t>0150000000</t>
  </si>
  <si>
    <t>0150100000</t>
  </si>
  <si>
    <t>0150170040</t>
  </si>
  <si>
    <t>0200000000</t>
  </si>
  <si>
    <t xml:space="preserve">      Основное направление "Социальные выплаты отдельным категориям граждан на обеспечение жильем"</t>
  </si>
  <si>
    <t>0200100000</t>
  </si>
  <si>
    <t>0200180020</t>
  </si>
  <si>
    <t>0300000000</t>
  </si>
  <si>
    <t>0300100000</t>
  </si>
  <si>
    <t>0300170010</t>
  </si>
  <si>
    <t>0300170020</t>
  </si>
  <si>
    <t>0300171010</t>
  </si>
  <si>
    <t>0300192050</t>
  </si>
  <si>
    <t xml:space="preserve">        Субсидии на комплектование книжных фондов и обеспечение информационно-техническим оборудованием библиотек</t>
  </si>
  <si>
    <t>0300192540</t>
  </si>
  <si>
    <t>03001L4670</t>
  </si>
  <si>
    <t xml:space="preserve">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</si>
  <si>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</si>
  <si>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>03001S2540</t>
  </si>
  <si>
    <t>0300200000</t>
  </si>
  <si>
    <t>0300270010</t>
  </si>
  <si>
    <t>0300270020</t>
  </si>
  <si>
    <t>0300400000</t>
  </si>
  <si>
    <t xml:space="preserve">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</si>
  <si>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</si>
  <si>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Проведение краевого фестиваля современного любительского творчества Черниговские родники</t>
  </si>
  <si>
    <t>0300420180</t>
  </si>
  <si>
    <t xml:space="preserve">      Обеспечение качественно нового уровня развития инфраструктуры культуры</t>
  </si>
  <si>
    <t>030A100000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</si>
  <si>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</si>
  <si>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030A155191</t>
  </si>
  <si>
    <t xml:space="preserve">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</si>
  <si>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</si>
  <si>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>0400000000</t>
  </si>
  <si>
    <t>0400100000</t>
  </si>
  <si>
    <t xml:space="preserve">        Организация, проведение и участие в спортивных мероприятиях</t>
  </si>
  <si>
    <t>0400120200</t>
  </si>
  <si>
    <t xml:space="preserve">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</si>
  <si>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0600000000</t>
  </si>
  <si>
    <t>0600100000</t>
  </si>
  <si>
    <t>0600170050</t>
  </si>
  <si>
    <t>0700000000</t>
  </si>
  <si>
    <t>0700100000</t>
  </si>
  <si>
    <t>0700120210</t>
  </si>
  <si>
    <t>0800000000</t>
  </si>
  <si>
    <t>0800100000</t>
  </si>
  <si>
    <t xml:space="preserve">        Мероприятия по профилактике экстремизма и терроризма</t>
  </si>
  <si>
    <t>0800120220</t>
  </si>
  <si>
    <t>1000000000</t>
  </si>
  <si>
    <t>1000100000</t>
  </si>
  <si>
    <t xml:space="preserve">        Расходы в области жилищного хозяйства</t>
  </si>
  <si>
    <t>1000120350</t>
  </si>
  <si>
    <t xml:space="preserve">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</si>
  <si>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</si>
  <si>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Капитальный ремонт муниципального жилищного фонда</t>
  </si>
  <si>
    <t>1000120370</t>
  </si>
  <si>
    <t>1100000000</t>
  </si>
  <si>
    <t>1110000000</t>
  </si>
  <si>
    <t>1110100000</t>
  </si>
  <si>
    <t xml:space="preserve">        Содержание действующей сети автомобильных дорог общего пользования местного значения</t>
  </si>
  <si>
    <t>1110120320</t>
  </si>
  <si>
    <t xml:space="preserve">        Капитальный ремонт и ремонт автомобильных дорог общего пользования местного значения</t>
  </si>
  <si>
    <t>1110120330</t>
  </si>
  <si>
    <t>1110192390</t>
  </si>
  <si>
    <t xml:space="preserve">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</si>
  <si>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</si>
  <si>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>1120000000</t>
  </si>
  <si>
    <t>1120100000</t>
  </si>
  <si>
    <t>1120160010</t>
  </si>
  <si>
    <t>1120193130</t>
  </si>
  <si>
    <t>1130000000</t>
  </si>
  <si>
    <t>1130100000</t>
  </si>
  <si>
    <t xml:space="preserve">        Обеспечение мероприятий по развитию дорожно-транспортной инфраструктуры</t>
  </si>
  <si>
    <t>1130120340</t>
  </si>
  <si>
    <t>1300000000</t>
  </si>
  <si>
    <t>1310000000</t>
  </si>
  <si>
    <t>1310100000</t>
  </si>
  <si>
    <t>13101S2320</t>
  </si>
  <si>
    <t>1320000000</t>
  </si>
  <si>
    <t>1320100000</t>
  </si>
  <si>
    <t xml:space="preserve">        Ремонт (капитальный ремонт) объектов коммунального хозяйства</t>
  </si>
  <si>
    <t>1320120410</t>
  </si>
  <si>
    <t>1320200000</t>
  </si>
  <si>
    <t>1320220420</t>
  </si>
  <si>
    <t>1330000000</t>
  </si>
  <si>
    <t>1330300000</t>
  </si>
  <si>
    <t xml:space="preserve">        Субсидии бюджетам муниципальных образований Приморского края на обеспечение граждан твердым топливом</t>
  </si>
  <si>
    <t>1330392620</t>
  </si>
  <si>
    <t>13303S2620</t>
  </si>
  <si>
    <t xml:space="preserve">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</si>
  <si>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</si>
  <si>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Проектирование и строительство объектов водоотведения на территории сельских поселений Черниговского района</t>
  </si>
  <si>
    <t>1340100000</t>
  </si>
  <si>
    <t xml:space="preserve">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</si>
  <si>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1340100070</t>
  </si>
  <si>
    <t>1400000000</t>
  </si>
  <si>
    <t>1400100000</t>
  </si>
  <si>
    <t>1400110030</t>
  </si>
  <si>
    <t>1400200000</t>
  </si>
  <si>
    <t xml:space="preserve">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</si>
  <si>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</si>
  <si>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</si>
  <si>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</si>
  <si>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1500000000</t>
  </si>
  <si>
    <t>1500100000</t>
  </si>
  <si>
    <t>1500120120</t>
  </si>
  <si>
    <t>1500120131</t>
  </si>
  <si>
    <t>1600000000</t>
  </si>
  <si>
    <t>1600100000</t>
  </si>
  <si>
    <t xml:space="preserve">        Мероприятия по противодействию распространения наркотиков</t>
  </si>
  <si>
    <t>1600120240</t>
  </si>
  <si>
    <t>1700000000</t>
  </si>
  <si>
    <t>1700100000</t>
  </si>
  <si>
    <t>1700120160</t>
  </si>
  <si>
    <t>1800000000</t>
  </si>
  <si>
    <t>1800200000</t>
  </si>
  <si>
    <t>1800260020</t>
  </si>
  <si>
    <t>1900000000</t>
  </si>
  <si>
    <t>1900100000</t>
  </si>
  <si>
    <t xml:space="preserve">        Мероприятия по профилактике правонарушений и борьбе с преступностью</t>
  </si>
  <si>
    <t>1900120230</t>
  </si>
  <si>
    <t>2000000000</t>
  </si>
  <si>
    <t>2000100000</t>
  </si>
  <si>
    <t>2000120030</t>
  </si>
  <si>
    <t>2100000000</t>
  </si>
  <si>
    <t>2100100000</t>
  </si>
  <si>
    <t>21001L4970</t>
  </si>
  <si>
    <t>2200000000</t>
  </si>
  <si>
    <t>2200100000</t>
  </si>
  <si>
    <t xml:space="preserve">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</si>
  <si>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</si>
  <si>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>2400000000</t>
  </si>
  <si>
    <t>2400100000</t>
  </si>
  <si>
    <t xml:space="preserve">        Мероприятия по противодействию коррупции</t>
  </si>
  <si>
    <t>2400120600</t>
  </si>
  <si>
    <t>2500000000</t>
  </si>
  <si>
    <t>2500100000</t>
  </si>
  <si>
    <t xml:space="preserve">        Мероприятия по укреплению межэтнических связей и межрелигиозных отношений</t>
  </si>
  <si>
    <t>2500120270</t>
  </si>
  <si>
    <t xml:space="preserve">  Непрограммные направления деятельности органов местного самоуправления</t>
  </si>
  <si>
    <t>9900000000</t>
  </si>
  <si>
    <t xml:space="preserve">      Мероприятия непрограммных направлений деятельности органов местного самоуправления</t>
  </si>
  <si>
    <t>9999900000</t>
  </si>
  <si>
    <t>9999910010</t>
  </si>
  <si>
    <t>9999910030</t>
  </si>
  <si>
    <t>9999910040</t>
  </si>
  <si>
    <t>9999910050</t>
  </si>
  <si>
    <t>9999910060</t>
  </si>
  <si>
    <t xml:space="preserve">        Мероприятия по землеустройству и землепользованию</t>
  </si>
  <si>
    <t>9999920020</t>
  </si>
  <si>
    <t>9999920250</t>
  </si>
  <si>
    <t xml:space="preserve">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</si>
  <si>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</si>
  <si>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>9999920280</t>
  </si>
  <si>
    <t xml:space="preserve">        Расходы, связанные с исполнением судебных актов и решений налоговых органов</t>
  </si>
  <si>
    <t>9999920290</t>
  </si>
  <si>
    <t>9999920360</t>
  </si>
  <si>
    <t xml:space="preserve">        Содержание мест захоронения</t>
  </si>
  <si>
    <t>9999920450</t>
  </si>
  <si>
    <t xml:space="preserve">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</si>
  <si>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</si>
  <si>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>9999951200</t>
  </si>
  <si>
    <t>9999959300</t>
  </si>
  <si>
    <t>9999970010</t>
  </si>
  <si>
    <t>9999970011</t>
  </si>
  <si>
    <t xml:space="preserve">        Расходы на обеспечение информационной безопасности</t>
  </si>
  <si>
    <t>9999970090</t>
  </si>
  <si>
    <t>9999980010</t>
  </si>
  <si>
    <t>9999993010</t>
  </si>
  <si>
    <t>9999993030</t>
  </si>
  <si>
    <t>9999993040</t>
  </si>
  <si>
    <t>9999993050</t>
  </si>
  <si>
    <t>9999993100</t>
  </si>
  <si>
    <t>9999993120</t>
  </si>
  <si>
    <t>9999993160</t>
  </si>
  <si>
    <t>9999993180</t>
  </si>
  <si>
    <t>99999R0820</t>
  </si>
  <si>
    <t xml:space="preserve">Всего расходов:   </t>
  </si>
  <si>
    <t>Наименование</t>
  </si>
  <si>
    <t>09 0 01 00000</t>
  </si>
  <si>
    <t>09 0 01 20500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</si>
  <si>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</si>
  <si>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09 0 01 20510</t>
  </si>
  <si>
    <t>09 0 02 00000</t>
  </si>
  <si>
    <t>09 0 02 20800</t>
  </si>
  <si>
    <t>Расходы на организацию выполнения и осуществления мер пожарной безопасности, противопожарная пропаганда</t>
  </si>
  <si>
    <t>ПРОЕКТ</t>
  </si>
  <si>
    <t xml:space="preserve">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</si>
  <si>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</si>
  <si>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>0300172010</t>
  </si>
  <si>
    <t>0300192470</t>
  </si>
  <si>
    <t>03001S2470</t>
  </si>
  <si>
    <t>01201R3040</t>
  </si>
  <si>
    <t xml:space="preserve">    Тип структурного элемента "Развитие, ремонт (капитальный ремонт) и содержание объектов коммунальной инфраструктуры"</t>
  </si>
  <si>
    <t xml:space="preserve">      Комплекс процессных мероприятий "Реализация образовательных программ дошкольного образования"</t>
  </si>
  <si>
    <t xml:space="preserve">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</si>
  <si>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Комплекс процессных мероприятий "Развитие инфраструктуры общеобразовательных организаций"</t>
  </si>
  <si>
    <t xml:space="preserve">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</si>
  <si>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Комплекс процессных мероприятий "Организация и обеспечение отдыха и оздоровления детей"</t>
  </si>
  <si>
    <t xml:space="preserve">     Комплекс процессных мероприятий "Обеспечение деятельности учреждений и функций органов местного самоуправления"</t>
  </si>
  <si>
    <t xml:space="preserve">      Комплекс процессных мероприятий "Развитие кадрового потенциала системы образования"</t>
  </si>
  <si>
    <t xml:space="preserve">      Комплекс процессных мероприятий "Поддержка талантливой молодежи"</t>
  </si>
  <si>
    <t xml:space="preserve">     Комплекс процессных мероприятий "Повышение пожарной безопасности в муниципальных образовательных учреждениях"</t>
  </si>
  <si>
    <t xml:space="preserve">     Комплекс процессных мероприятий "Обеспечение деятельности образовательных учреждений в сфере культуры"</t>
  </si>
  <si>
    <t xml:space="preserve">     Комплекс процессных мероприятий "Организация проведения социально значимых культурных мероприятий"</t>
  </si>
  <si>
    <t xml:space="preserve">      Комплекс процессных мероприятий "Создание условий для привлечения населения к занятиям спортом"</t>
  </si>
  <si>
    <t xml:space="preserve">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</si>
  <si>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Комплекс процессных мероприятий "Развитие телекоммуникационной инфраструктуры органов местного самоуправления"</t>
  </si>
  <si>
    <t xml:space="preserve">     Комплекс процессных мероприятий "Формирование системы мер пресечения и профилактики различных видов терроризма"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</si>
  <si>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</si>
  <si>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 xml:space="preserve">Комплекс процессных мероприятий "Пожарная безопасность" </t>
  </si>
  <si>
    <t xml:space="preserve">      Комплекс процессных мероприятий "Капитальный ремонт муниципального жилого фонда"</t>
  </si>
  <si>
    <t xml:space="preserve">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</si>
  <si>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Комплекс процессных мероприятий "Организация транспортного обслуживания населения автомобильным транспортом"</t>
  </si>
  <si>
    <t xml:space="preserve">      Комплекс процессных мероприятий "Обеспечение безопасных условий движения"</t>
  </si>
  <si>
    <t xml:space="preserve">     Комплекс процессных мероприятий "Повышение эффективности функционирования жилищно-коммунальных систем"</t>
  </si>
  <si>
    <t xml:space="preserve">     Комплекс процессных мероприятий "Совершенствование межбюджетных отношений в Черниговском районе"</t>
  </si>
  <si>
    <t xml:space="preserve">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</si>
  <si>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Комплекс процессных мероприятий "Социальная профилактика, популяризация здорового образа жизни"</t>
  </si>
  <si>
    <t xml:space="preserve">     Комплекс процессных мероприятий "Совершенствование и развитие системы патриотического воспитания граждан"</t>
  </si>
  <si>
    <t xml:space="preserve">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</si>
  <si>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 Комплекс процессных мероприятий "Обеспечение выплаты молодым семьям субсидии на приобретение (строительство) стандартного жилья"</t>
  </si>
  <si>
    <t xml:space="preserve">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</si>
  <si>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Сумма на 2025 год</t>
  </si>
  <si>
    <t>руб.</t>
  </si>
  <si>
    <t xml:space="preserve">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</si>
  <si>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</si>
  <si>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>0120170030</t>
  </si>
  <si>
    <t xml:space="preserve">        Гранты на предоставление персонифицированного дополнительного образования детей</t>
  </si>
  <si>
    <t>0130170016</t>
  </si>
  <si>
    <t>0170000000</t>
  </si>
  <si>
    <t xml:space="preserve">      Комплекс процессных мероприятий "Предупреждение и предотвращение терроризма в муниципальных образовательных учреждениях"</t>
  </si>
  <si>
    <t>0170100000</t>
  </si>
  <si>
    <t xml:space="preserve">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</si>
  <si>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</si>
  <si>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</si>
  <si>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</si>
  <si>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</si>
  <si>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</si>
  <si>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>2300000000</t>
  </si>
  <si>
    <t>2300100000</t>
  </si>
  <si>
    <t xml:space="preserve">        Мероприятия по развитию внутреннего и въездного туризма</t>
  </si>
  <si>
    <t>2300120130</t>
  </si>
  <si>
    <t xml:space="preserve">        Реализация мероприятий по обеспечению жильем молодых семей</t>
  </si>
  <si>
    <t xml:space="preserve">        Расходы на природоохранные мероприятия</t>
  </si>
  <si>
    <t>0400192230</t>
  </si>
  <si>
    <t>09 0 00 00000</t>
  </si>
  <si>
    <t>04001S2230</t>
  </si>
  <si>
    <t xml:space="preserve">      Расходы на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 </t>
  </si>
  <si>
    <t xml:space="preserve">        Обслуживание муниципального долга</t>
  </si>
  <si>
    <t>Сумма на 2026 год</t>
  </si>
  <si>
    <t xml:space="preserve">  Муниципальная программа "Развитие образования в Черниговском муниципальном округе" на 2024-2027 годы</t>
  </si>
  <si>
    <t xml:space="preserve">   Тип структурного элемента "Развитие системы дошкольного образования Черниговского округа" на 2024-2027 годы</t>
  </si>
  <si>
    <t xml:space="preserve">    Тип структурного элемента "Развитие системы общего образования Черниговского округа" на 2024-2027 годы</t>
  </si>
  <si>
    <t xml:space="preserve">    Тип структурного элемента "Развитие системы дополнительного образования, отдыха, оздоровления и занятости детей и подростков Черниговского округа"</t>
  </si>
  <si>
    <t xml:space="preserve">    Тип структурного элемента "Обеспечение деятельности учреждений и органов управления системы образования Черниговского округа" на 2024-2027 годы</t>
  </si>
  <si>
    <t xml:space="preserve">    Тип структурного элемента "Антитеррористическая безопасность в образовательных учреждениях Черниговского муниципального округа" на 2024-2027 годы</t>
  </si>
  <si>
    <t xml:space="preserve">        Организационные, технические и технологические мероприятия по пожарной безопасности учреждений, финансируемых из бюджета Черниговского округа</t>
  </si>
  <si>
    <t xml:space="preserve">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</si>
  <si>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</si>
  <si>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 xml:space="preserve">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</si>
  <si>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   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</si>
  <si>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Комплекс процессных мероприятий "Развитие инфраструктуры дошкольных образовательных организаций"</t>
  </si>
  <si>
    <t>0110200000</t>
  </si>
  <si>
    <t xml:space="preserve">        Субсидии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</t>
  </si>
  <si>
    <t>0110292365</t>
  </si>
  <si>
    <t xml:space="preserve">        Расходы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Сибирцево), в целях софинансирования которых из бюджета Приморского края предоставляются субсидии</t>
  </si>
  <si>
    <t>01102S2365</t>
  </si>
  <si>
    <t xml:space="preserve">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</si>
  <si>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</si>
  <si>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    Субвенции на обеспечение бесплатным питанием детей, обучающихся в муниципальных общеобразовательных организациях Приморского края</t>
  </si>
  <si>
    <t xml:space="preserve">      Субвенции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</si>
  <si>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</si>
  <si>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Субсидии на капитальный ремонт зданий муниципальных общеобразовательных учреждений</t>
  </si>
  <si>
    <t xml:space="preserve">        Субсидии на реализацию проектов инициативного бюджетирования по направлению "Твой проект" (Благоустройство школьного двора)</t>
  </si>
  <si>
    <t>0120292364</t>
  </si>
  <si>
    <t xml:space="preserve">        Расходы на реализацию проектов инициативного бюджетирования по направлению "Твой проект" (Благоустройство школьного двора), в целях софинансирования которых из бюджета Приморского края предоставляются субсидии</t>
  </si>
  <si>
    <t>01202S2364</t>
  </si>
  <si>
    <t xml:space="preserve">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</si>
  <si>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0120ЖL7500</t>
  </si>
  <si>
    <t xml:space="preserve">      Субсидии на реализацию мероприятий по модернизации школьных систем образования</t>
  </si>
  <si>
    <t xml:space="preserve">       Расходы на строительство, реконструкцию и приобретение зданий муниципальных общеобразовательных организаций, в целях софинансирования которых из бюджета Приморского края предоставляются субсидии</t>
  </si>
  <si>
    <t xml:space="preserve">     Предоставление мер социальной поддержки педагогическим работникам муниципальных общеобразовательных организаций</t>
  </si>
  <si>
    <t xml:space="preserve">      Субвенции по обеспечению мер социальной поддержки педагогических работников муниципальных образовательных организаций Приморского края</t>
  </si>
  <si>
    <t>012EВ51790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</si>
  <si>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</si>
  <si>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</si>
  <si>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 xml:space="preserve">       Субсидии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</si>
  <si>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 xml:space="preserve">        Субвенции на обеспечение оздоровления и отдыха детей Приморского края (за исключением организации отдыха детей в каникулярное время)</t>
  </si>
  <si>
    <t xml:space="preserve">       Руководство и управление в сфере установленных функций органов местного самоуправления Черниговского муниципального округа</t>
  </si>
  <si>
    <t xml:space="preserve">     Расходы на обеспечение деятельности (оказание услуг, выполнение работ) муниципальных учреждений Черниговского муниципального округа</t>
  </si>
  <si>
    <t>0140170030</t>
  </si>
  <si>
    <t xml:space="preserve">  Муниципальная программа "Комплексное развитие сельских территорий Черниговского муниципального округа" на 2024-2030 годы</t>
  </si>
  <si>
    <t xml:space="preserve">       Социальные выплаты на строительство (приобретение) жилья гражданам, проживающим на сельских территориях Черниговского муниципального округа</t>
  </si>
  <si>
    <t xml:space="preserve">  Муниципальная программа  "Развитие культуры в Черниговском муниципальном округе" на 2024-2030 годы</t>
  </si>
  <si>
    <t xml:space="preserve">    Комплекс процессных мероприятий "Обеспечение деятельности и поддержка учреждений культуры Черниговского муниципального округа"</t>
  </si>
  <si>
    <t xml:space="preserve">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</si>
  <si>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</si>
  <si>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 xml:space="preserve">     Субсидии на обеспечение развития и укрепления материально-технической базы муниципальных домов культуры</t>
  </si>
  <si>
    <t xml:space="preserve">       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</si>
  <si>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</si>
  <si>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03001L5190</t>
  </si>
  <si>
    <t xml:space="preserve">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</si>
  <si>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 xml:space="preserve">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</si>
  <si>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 xml:space="preserve">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</si>
  <si>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 Организация и проведение новогодних мероприятий</t>
  </si>
  <si>
    <t>0300420190</t>
  </si>
  <si>
    <t>030A155130</t>
  </si>
  <si>
    <t xml:space="preserve">      Субсидии на развитие сети учреждений культурно-досугового типа</t>
  </si>
  <si>
    <t xml:space="preserve">        Субсидии на реконструкцию и капитальный ремонт региональных и муниципальных музеев</t>
  </si>
  <si>
    <t>030A155970</t>
  </si>
  <si>
    <t xml:space="preserve">  Муниципальная программа "Развитие физической культуры и спорта в Черниговском муниципальном округе" на 2024-2030 годы</t>
  </si>
  <si>
    <t xml:space="preserve">     Субсидии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</si>
  <si>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   Субсидии на развитие спортивной инфраструктуры, находящейся в муниципальной собственности</t>
  </si>
  <si>
    <t>0400192680</t>
  </si>
  <si>
    <t>04001S2680</t>
  </si>
  <si>
    <t xml:space="preserve">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муниципального округа</t>
  </si>
  <si>
    <t>0600109605</t>
  </si>
  <si>
    <t xml:space="preserve">        Расходы на обеспечение мероприятий по модернизации систем коммунальной инфраструктуры за счет средств бюджетов, в целях софинансирования которых предоставляются субсидии</t>
  </si>
  <si>
    <t>06001S9605</t>
  </si>
  <si>
    <t xml:space="preserve">      Субсидии на обеспечение мероприятий по модернизации систем коммунальной инфраструктуры за счет средств бюджетов</t>
  </si>
  <si>
    <t xml:space="preserve">  Муниципальная программа "Формирование информационного общества в Черниговском муниципальном округе" на 2024-2030 годы</t>
  </si>
  <si>
    <t xml:space="preserve">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округа</t>
  </si>
  <si>
    <t xml:space="preserve">  Муниципальная программа "Противодействие и профилактика терроризма на территории Черниговского муниципального округа" на 2024-2030 годы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</si>
  <si>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муниципального округа Приморского края" на 2024-2029 годы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</si>
  <si>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муниципального округа</t>
  </si>
  <si>
    <t xml:space="preserve">  Муниципальная программа "Капитальный ремонт муниципального жилого фонда Черниговского муниципального округа Приморского края" на 2024-2026 годы</t>
  </si>
  <si>
    <t xml:space="preserve">  Муниципальная программа "Развитие дорожного хозяйства и транспорта в Черниговском муниципальном округе" на 2024-2026 годы</t>
  </si>
  <si>
    <t xml:space="preserve">   Тип структурного элемента "Ремонт и содержание дорог местного значения Черниговского муниципального округа Приморского края"</t>
  </si>
  <si>
    <t xml:space="preserve">       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</si>
  <si>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Субсидии организациям, оказывающим на территории Черниговского муниципального округа услуги по транспортному обслуживанию населения в межпоселенческом сообщении в границах муниципального образования</t>
  </si>
  <si>
    <t xml:space="preserve">      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</si>
  <si>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 xml:space="preserve">    Тип структурного элемента "Повышение безопасности дорожного движения на территории Черниговского муниципального округа"</t>
  </si>
  <si>
    <t xml:space="preserve">    Тип структурного элемента "Развитие транспортного хозяйства Черниговского муниципального округа"</t>
  </si>
  <si>
    <t xml:space="preserve">  Муниципальная программа  "Комплексное развитие систем коммунальной инфраструктуры Черниговского муниципального округа" на 2024-2026 годы</t>
  </si>
  <si>
    <t xml:space="preserve">    Тип структурного элемента "Чистая вода" на 2024-2026 годы</t>
  </si>
  <si>
    <t xml:space="preserve">    Комплекс процессных мероприятий "Обеспечение водоснабжения и водоотведения населенных пунктов Черниговского муниципального округа"</t>
  </si>
  <si>
    <t xml:space="preserve">        Субсидии на проектирование и (или) строительство, реконструкцию (модернизацию), капитальный ремонт объектов водопроводно-канализационного хозяйства </t>
  </si>
  <si>
    <t>1310192320</t>
  </si>
  <si>
    <t xml:space="preserve">        Мероприятия по благоустройству и содержанию территории Черниговского муниципального округа</t>
  </si>
  <si>
    <t xml:space="preserve">      Тип структурного элемента "Организация снабжения населения твердым топливом"</t>
  </si>
  <si>
    <t xml:space="preserve">      Комплекс процессных мероприятий "Обеспечение граждан твердым топливом"</t>
  </si>
  <si>
    <t xml:space="preserve">  Муниципальная программа  "Долгосрочное финансовое планирование и организация бюджетного процесса в Черниговском муниципальном округе" на 2024-2028 годы</t>
  </si>
  <si>
    <t xml:space="preserve">      Комплекс процессных мероприятий "Управление бюджетным процессом в Черниговском муниципальном округе"</t>
  </si>
  <si>
    <t xml:space="preserve">        Руководство и управление в сфере установленных функций органов местного  самоуправления Черниговского муниципального округа</t>
  </si>
  <si>
    <t xml:space="preserve">  Муниципальная программа  "Развитие субъектов малого и среднего предпринимательства в Черниговском муниципальном округе" на 2024-2030 годы</t>
  </si>
  <si>
    <t xml:space="preserve">        Организация и проведение мероприятий по празднованию Дня российского предпринимательства, Дня торговли и общественного питания, Дня работников сельского хозяйства, а также конкурса Лучший предпринимательский проект в Черниговском муниципальном округе</t>
  </si>
  <si>
    <t xml:space="preserve">        Поддержка социально значимых проектов на территории Черниговского муниципального округа</t>
  </si>
  <si>
    <t xml:space="preserve">  Муниципальная программа "Профилактика наркомании на территории Черниговского муниципального округа" на 2024-2030 годы</t>
  </si>
  <si>
    <t xml:space="preserve">  Муниципальная программа "Патриотическое воспитание граждан Черниговского муниципального округа" на 2024-2030 годы</t>
  </si>
  <si>
    <t xml:space="preserve">        Мероприятия по патриотическому воспитанию граждан Черниговского муниципального округа</t>
  </si>
  <si>
    <t xml:space="preserve">  Муниципальная программа  "Развитие муниципальной службы и информационной политики в Черниговском муниципальном округе" на 2024-2030 годы</t>
  </si>
  <si>
    <t xml:space="preserve">      Комплекс процессных мероприятий "Информационная открытость органов местного самоуправления Черниговского муниципального округа"</t>
  </si>
  <si>
    <t xml:space="preserve">        Субсидии на возмещение затрат, связанных с опубликованием муниципальных правовых актов, доведением до жителей Черниговского муниципального округа официальной информации</t>
  </si>
  <si>
    <t xml:space="preserve">  Муниципальная программа "Профилактика правонарушений на территории Черниговского муниципального округа" на 2024-2030 годы</t>
  </si>
  <si>
    <t xml:space="preserve">  Муниципальная программа "Молодежь Черниговского муниципального округа" на 2024-2030 годы</t>
  </si>
  <si>
    <t xml:space="preserve">     Комплекс процессных мероприятий "Привлечение молодежи к общественной жизни муниципального образования"</t>
  </si>
  <si>
    <t xml:space="preserve">  Муниципальная программа "Обеспечение жильем молодых семей Черниговского муниципального округа" на 2024-2030 годы</t>
  </si>
  <si>
    <t xml:space="preserve">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округа" на 2024-2030 годы</t>
  </si>
  <si>
    <t xml:space="preserve">  Муниципальная программа "Развитие внутреннего и въездного туризма в Черниговском муниципальном округе" на 2024-2028 годы</t>
  </si>
  <si>
    <t xml:space="preserve">      Комплекс процессных мероприятий "Развитие туристического потенциала в Черниговском муниципальном округе"</t>
  </si>
  <si>
    <t xml:space="preserve">  Муниципальная программа "О противодействии коррупции в Администрации Черниговского муниципального округа" на 2024-2030 годы</t>
  </si>
  <si>
    <t xml:space="preserve">      Комплекс процессных мероприятий "Совершенствование системы противодействия коррупции в Черниговском муниципальном округе"</t>
  </si>
  <si>
    <t xml:space="preserve">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округе" на 2024-2030 годы</t>
  </si>
  <si>
    <t xml:space="preserve">      Комплекс процессных мероприятий "Укрепление межэтнических связей и межрелигиозных отношений на территории Черниговского муниципального округа"</t>
  </si>
  <si>
    <t>2700000000</t>
  </si>
  <si>
    <t>2700100000</t>
  </si>
  <si>
    <t xml:space="preserve">        Мероприятия по развитию и совершенствованию деятельности социально ориентированных некоммерческих организаций</t>
  </si>
  <si>
    <t>2700120700</t>
  </si>
  <si>
    <t xml:space="preserve">  Муниципальная программа "Поддержка социально ориентированных некоммерческих организаций Черниговского муниципального округа" на 2024-2030 годы</t>
  </si>
  <si>
    <t xml:space="preserve">      Комплекс процессных мероприятий "Развитие и совершенствование деятельности социально ориентированных некоммерческих организаций Черниговского муниципального округа"</t>
  </si>
  <si>
    <t xml:space="preserve">        Глава Черниговского муниципального округа</t>
  </si>
  <si>
    <t xml:space="preserve">        Руководство и управление в сфере установленных функций органов местного самоуправления Черниговского муниципального округа</t>
  </si>
  <si>
    <t xml:space="preserve">        Председатель Думы Черниговского муниципального округа</t>
  </si>
  <si>
    <t xml:space="preserve">        Депутаты Думы Черниговского муниципального округа</t>
  </si>
  <si>
    <t xml:space="preserve">        Руководитель контрольно -счетной комиссии Черниговского муниципального округа</t>
  </si>
  <si>
    <t xml:space="preserve">      Содержание и обслуживание казны Черниговского муниципального округа (Реализация государственной политики в области приватизации и управления муниципальной собственностью)</t>
  </si>
  <si>
    <t xml:space="preserve">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</si>
  <si>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Субвенции на 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</si>
  <si>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        Субвенции на осуществление государственных полномочий органов опеки и попечительства в отношении несовершеннолетних</t>
  </si>
  <si>
    <t xml:space="preserve">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 </t>
  </si>
  <si>
    <t xml:space="preserve">       Субвенции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</si>
  <si>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        Субвенции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</si>
  <si>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      Субвенции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</si>
  <si>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       Субвенции на создание и обеспечение деятельности административных комиссий</t>
  </si>
  <si>
    <t xml:space="preserve">       Субвенции на создание и обеспечение деятельности комиссий по делам несовершеннолетних и защите их прав</t>
  </si>
  <si>
    <t xml:space="preserve">        Пенсии за выслугу лет муниципальным служащим Черниговского муниципального округа</t>
  </si>
  <si>
    <t xml:space="preserve">      Расходы по содержанию помещения отдела ЗАГС за счет средств бюджета Черниговского муниципального округа</t>
  </si>
  <si>
    <t xml:space="preserve">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</si>
  <si>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</si>
  <si>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Иные межбюджетные трансферты бюджетам поселений Черниговского района на улучшение функционального, санитарного, экологического и эстетического состояния территорий муниципальных образований</t>
  </si>
  <si>
    <t>9999940080</t>
  </si>
  <si>
    <t xml:space="preserve">       Взносы на капитальный ремонт общего имущества в многоквартирных домах за муниципальные помещения</t>
  </si>
  <si>
    <t xml:space="preserve">        Расходы на осуществление цифровой инвентаризации объекта(ов)</t>
  </si>
  <si>
    <t>9999920011</t>
  </si>
  <si>
    <t>9999920500</t>
  </si>
  <si>
    <t xml:space="preserve">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</si>
  <si>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</si>
  <si>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Субсидии на организацию транспортного обслуживания населения в границах муниципальных образований Приморского края</t>
  </si>
  <si>
    <t>1120Г92410</t>
  </si>
  <si>
    <t>1120ГS2410</t>
  </si>
  <si>
    <t xml:space="preserve">      Расходы на организацию транспортного обслуживания населения в границах муниципальных образований Приморского края, в целях софинансирования которых из бюджета Приморского края предоставляются субсидии</t>
  </si>
  <si>
    <t>012E250980</t>
  </si>
  <si>
    <t xml:space="preserve">     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</si>
  <si>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   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</si>
  <si>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        Субвенции на осуществление первичного воинского учета на территориях, где отсутствуют военные комиссариаты</t>
  </si>
  <si>
    <t xml:space="preserve">        Субсидии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</si>
  <si>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13202S2170</t>
  </si>
  <si>
    <t xml:space="preserve">      Расходы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края, в целях софинансирования которых из бюджета Приморского края предоставляются субсидии</t>
  </si>
  <si>
    <t xml:space="preserve">      Субсидии на поддержку муниципальных программ по благоустройству территорий муниципальных образований</t>
  </si>
  <si>
    <t xml:space="preserve">      Расходы на мероприятия по поддержке муниципальных программ по благоустройству территорий муниципальных образований,  целях софинансирования которых из бюджета Приморского края предоставляются субсидии</t>
  </si>
  <si>
    <t xml:space="preserve">        Субвенции на обеспечение жилыми помещениями детей-сирот и детей, оставшихся без попечения родителей, лиц из их числа за счет средств краевого бюджета</t>
  </si>
  <si>
    <t xml:space="preserve">        Расходы на проектирование и (или) строительство, реконструкцию (модернизацию), капитальный ремонт объектов водопроводно-канализационного хозяйства , в целях софинансирования которых из бюджета Приморского края предоставляются субсидии</t>
  </si>
  <si>
    <t xml:space="preserve">        Расходы на обеспечение граждан твердым топливом, в целях софинасирования которых из бюджета Приморского края предоставляются субсидии</t>
  </si>
  <si>
    <t xml:space="preserve">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</si>
  <si>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Расходы на обеспечение деятельности (оказание услуг, выполнение работ) муниципальных учреждений Черниговского муниципального округа </t>
  </si>
  <si>
    <t xml:space="preserve">     Расходы на обеспечение деятельности (оказание услуг, выполнение работ) муниципальных учреждений Черниговского муниципального округа </t>
  </si>
  <si>
    <t>Расходы на обеспечение деятельности (оказание услуг, выполнение работ) муниципальных учреждений культурно-досугового типа Черниговского муниципального округа</t>
  </si>
  <si>
    <t xml:space="preserve">  Расходы на обеспечение деятельности (оказание услуг, выполнение работ) муниципальных учреждений библиотечного обслуживания Черниговского муниципального округа 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</si>
  <si>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2024-2027 годы</t>
  </si>
  <si>
    <t xml:space="preserve">        Поддержка талантливой молодежи Черниговского муниципального округа</t>
  </si>
  <si>
    <t xml:space="preserve">        Резервный фонд Администрации Черниговского муниципального округа</t>
  </si>
  <si>
    <t xml:space="preserve">        Создание условий для организации медицинской помощи населению на территории Черниговского муниципального округа</t>
  </si>
  <si>
    <t xml:space="preserve">    Тип структурного элемента "Пожарная безопасность в образовательных учреждениях Черниговского Черниговского округа" на 2024-2027 годы</t>
  </si>
  <si>
    <t xml:space="preserve">       Субвенции на осуществление переданных полномочий Российской Федерации на государственную регистрацию актов гражданского состояния</t>
  </si>
  <si>
    <t xml:space="preserve">      Комплекс процессных мероприятий "Улучшение условий и обеспечение комфортного проживания в Черниговском муниципальном округе"</t>
  </si>
  <si>
    <t xml:space="preserve">        Выплаты, производимые в связи с ликвидацией организации (Сибирцевское городское поселение)</t>
  </si>
  <si>
    <t xml:space="preserve">        Выплаты, производимые в связи с ликвидацией организации (Черниговское сельское поселение)</t>
  </si>
  <si>
    <t xml:space="preserve">        Выплаты, производимые в связи с ликвидацией организации (Реттиховское сельское поселение)</t>
  </si>
  <si>
    <t xml:space="preserve">        Выплаты, производимые в связи с ликвидацией организации (Снегуровское сельское поселение)</t>
  </si>
  <si>
    <t xml:space="preserve">        Выплаты, производимые в связи с ликвидацией организации (Дмитриевское сельское поселение)</t>
  </si>
  <si>
    <t xml:space="preserve">  Муниципальная программа "Пожарная безопасность учреждений культуры Черниговского муниципального округа" на 2024-2030 годы</t>
  </si>
  <si>
    <t xml:space="preserve">    Комплекс процессных мероприятий "Повышение пожарной безопасности в муниципальных учреждениях культуры"</t>
  </si>
  <si>
    <t xml:space="preserve">   Организационные, технические и технологические мероприятия по пожарной безопасности учреждений, финансируемых из бюджета Черниговского муниципального округа</t>
  </si>
  <si>
    <t xml:space="preserve">   Муниципальная программа "Формирование современной городской среды Черниговского муниципального округа Приморского края" на 2024-2030 годы
</t>
  </si>
  <si>
    <t>28001S2610</t>
  </si>
  <si>
    <t xml:space="preserve">   Комплекс процессных мероприятий "Обеспечение комфортных условий проживания граждан на территории Черниговского муниципального округа"</t>
  </si>
  <si>
    <t>Ц.статья</t>
  </si>
  <si>
    <t>тыс.рублей</t>
  </si>
  <si>
    <t>Приложение 9</t>
  </si>
  <si>
    <t>к решению Думы</t>
  </si>
  <si>
    <t>Черниговского муниципального округа</t>
  </si>
  <si>
    <t>от ___.12.2023 № ___-НПА</t>
  </si>
  <si>
    <t xml:space="preserve">Распределение бюджетных ассигнований из бюджета Черниговского округа
на плановый период 2025 и 2026 годов по муниципальным программам Черниговского округа и непрограммным направлениям деятельности
</t>
  </si>
</sst>
</file>

<file path=xl/styles.xml><?xml version="1.0" encoding="utf-8"?>
<styleSheet xmlns="http://schemas.openxmlformats.org/spreadsheetml/2006/main">
  <numFmts count="1">
    <numFmt numFmtId="164" formatCode="#,##0.000"/>
  </numFmts>
  <fonts count="14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53">
    <xf numFmtId="0" fontId="0" fillId="0" borderId="0" xfId="0"/>
    <xf numFmtId="0" fontId="0" fillId="0" borderId="0" xfId="0" applyProtection="1">
      <protection locked="0"/>
    </xf>
    <xf numFmtId="1" fontId="5" fillId="5" borderId="5" xfId="6" applyNumberFormat="1" applyFont="1" applyFill="1" applyBorder="1" applyProtection="1">
      <alignment horizontal="center" vertical="top" shrinkToFit="1"/>
    </xf>
    <xf numFmtId="0" fontId="1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5" fillId="5" borderId="1" xfId="2" applyNumberFormat="1" applyFont="1" applyFill="1" applyAlignment="1" applyProtection="1">
      <alignment horizontal="right"/>
    </xf>
    <xf numFmtId="4" fontId="9" fillId="5" borderId="4" xfId="10" applyNumberFormat="1" applyFont="1" applyFill="1" applyBorder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5" fillId="5" borderId="1" xfId="3" applyFont="1" applyFill="1">
      <alignment horizontal="right"/>
    </xf>
    <xf numFmtId="0" fontId="8" fillId="5" borderId="0" xfId="0" applyFont="1" applyFill="1" applyProtection="1">
      <protection locked="0"/>
    </xf>
    <xf numFmtId="4" fontId="8" fillId="5" borderId="5" xfId="7" applyNumberFormat="1" applyFont="1" applyFill="1" applyBorder="1" applyProtection="1">
      <alignment horizontal="right" vertical="top" shrinkToFit="1"/>
    </xf>
    <xf numFmtId="4" fontId="10" fillId="5" borderId="8" xfId="7" applyNumberFormat="1" applyFont="1" applyFill="1" applyBorder="1" applyProtection="1">
      <alignment horizontal="right" vertical="top" shrinkToFit="1"/>
    </xf>
    <xf numFmtId="0" fontId="0" fillId="0" borderId="4" xfId="0" applyBorder="1" applyProtection="1">
      <protection locked="0"/>
    </xf>
    <xf numFmtId="164" fontId="10" fillId="5" borderId="8" xfId="7" applyNumberFormat="1" applyFont="1" applyFill="1" applyBorder="1" applyProtection="1">
      <alignment horizontal="right" vertical="top" shrinkToFit="1"/>
    </xf>
    <xf numFmtId="0" fontId="5" fillId="5" borderId="4" xfId="4" applyNumberFormat="1" applyFont="1" applyFill="1" applyBorder="1" applyProtection="1">
      <alignment horizontal="center" vertical="center" wrapText="1"/>
    </xf>
    <xf numFmtId="0" fontId="8" fillId="5" borderId="0" xfId="0" applyFont="1" applyFill="1" applyAlignment="1" applyProtection="1">
      <alignment horizontal="right"/>
      <protection locked="0"/>
    </xf>
    <xf numFmtId="0" fontId="5" fillId="5" borderId="1" xfId="3" applyNumberFormat="1" applyFont="1" applyFill="1" applyProtection="1">
      <alignment horizontal="right"/>
    </xf>
    <xf numFmtId="0" fontId="5" fillId="5" borderId="1" xfId="3" applyFont="1" applyFill="1">
      <alignment horizontal="right"/>
    </xf>
    <xf numFmtId="0" fontId="6" fillId="5" borderId="7" xfId="9" applyNumberFormat="1" applyFont="1" applyFill="1" applyBorder="1" applyProtection="1">
      <alignment horizontal="right"/>
    </xf>
    <xf numFmtId="0" fontId="6" fillId="5" borderId="6" xfId="9" applyFont="1" applyFill="1" applyBorder="1">
      <alignment horizontal="right"/>
    </xf>
    <xf numFmtId="0" fontId="8" fillId="5" borderId="1" xfId="0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6" fillId="5" borderId="1" xfId="1" applyNumberFormat="1" applyFont="1" applyFill="1" applyAlignment="1" applyProtection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5" borderId="9" xfId="4" applyNumberFormat="1" applyFont="1" applyFill="1" applyBorder="1" applyProtection="1">
      <alignment horizontal="center" vertical="center" wrapText="1"/>
    </xf>
    <xf numFmtId="0" fontId="5" fillId="5" borderId="10" xfId="4" applyNumberFormat="1" applyFont="1" applyFill="1" applyBorder="1" applyProtection="1">
      <alignment horizontal="center" vertical="center" wrapText="1"/>
    </xf>
    <xf numFmtId="0" fontId="5" fillId="5" borderId="11" xfId="4" applyNumberFormat="1" applyFont="1" applyFill="1" applyBorder="1" applyProtection="1">
      <alignment horizontal="center" vertical="center" wrapText="1"/>
    </xf>
    <xf numFmtId="0" fontId="5" fillId="5" borderId="12" xfId="4" applyNumberFormat="1" applyFont="1" applyFill="1" applyBorder="1" applyProtection="1">
      <alignment horizontal="center" vertical="center" wrapText="1"/>
    </xf>
    <xf numFmtId="0" fontId="6" fillId="5" borderId="13" xfId="5" applyNumberFormat="1" applyFont="1" applyFill="1" applyBorder="1" applyProtection="1">
      <alignment vertical="top" wrapText="1"/>
    </xf>
    <xf numFmtId="1" fontId="6" fillId="5" borderId="2" xfId="6" applyNumberFormat="1" applyFont="1" applyFill="1" applyBorder="1" applyProtection="1">
      <alignment horizontal="center" vertical="top" shrinkToFit="1"/>
    </xf>
    <xf numFmtId="4" fontId="10" fillId="5" borderId="2" xfId="7" applyNumberFormat="1" applyFont="1" applyFill="1" applyBorder="1" applyProtection="1">
      <alignment horizontal="right" vertical="top" shrinkToFit="1"/>
    </xf>
    <xf numFmtId="164" fontId="10" fillId="5" borderId="14" xfId="7" applyNumberFormat="1" applyFont="1" applyFill="1" applyBorder="1" applyProtection="1">
      <alignment horizontal="right" vertical="top" shrinkToFit="1"/>
    </xf>
    <xf numFmtId="0" fontId="5" fillId="5" borderId="13" xfId="5" applyNumberFormat="1" applyFont="1" applyFill="1" applyBorder="1" applyProtection="1">
      <alignment vertical="top" wrapText="1"/>
    </xf>
    <xf numFmtId="1" fontId="5" fillId="5" borderId="2" xfId="6" applyNumberFormat="1" applyFont="1" applyFill="1" applyBorder="1" applyProtection="1">
      <alignment horizontal="center" vertical="top" shrinkToFit="1"/>
    </xf>
    <xf numFmtId="4" fontId="8" fillId="5" borderId="2" xfId="7" applyNumberFormat="1" applyFont="1" applyFill="1" applyBorder="1" applyProtection="1">
      <alignment horizontal="right" vertical="top" shrinkToFit="1"/>
    </xf>
    <xf numFmtId="164" fontId="13" fillId="5" borderId="2" xfId="7" applyNumberFormat="1" applyFont="1" applyFill="1" applyBorder="1" applyProtection="1">
      <alignment horizontal="right" vertical="top" shrinkToFit="1"/>
    </xf>
    <xf numFmtId="164" fontId="13" fillId="5" borderId="14" xfId="7" applyNumberFormat="1" applyFont="1" applyFill="1" applyBorder="1" applyProtection="1">
      <alignment horizontal="right" vertical="top" shrinkToFit="1"/>
    </xf>
    <xf numFmtId="0" fontId="8" fillId="5" borderId="13" xfId="5" applyNumberFormat="1" applyFont="1" applyFill="1" applyBorder="1" applyProtection="1">
      <alignment vertical="top" wrapText="1"/>
    </xf>
    <xf numFmtId="164" fontId="8" fillId="5" borderId="2" xfId="7" applyNumberFormat="1" applyFont="1" applyFill="1" applyBorder="1" applyProtection="1">
      <alignment horizontal="right" vertical="top" shrinkToFit="1"/>
    </xf>
    <xf numFmtId="0" fontId="7" fillId="5" borderId="13" xfId="5" applyNumberFormat="1" applyFont="1" applyFill="1" applyBorder="1" applyProtection="1">
      <alignment vertical="top" wrapText="1"/>
    </xf>
    <xf numFmtId="4" fontId="9" fillId="5" borderId="2" xfId="7" applyNumberFormat="1" applyFont="1" applyFill="1" applyBorder="1" applyProtection="1">
      <alignment horizontal="right" vertical="top" shrinkToFit="1"/>
    </xf>
    <xf numFmtId="164" fontId="10" fillId="5" borderId="2" xfId="7" applyNumberFormat="1" applyFont="1" applyFill="1" applyBorder="1" applyProtection="1">
      <alignment horizontal="right" vertical="top" shrinkToFit="1"/>
    </xf>
    <xf numFmtId="49" fontId="5" fillId="5" borderId="2" xfId="6" applyNumberFormat="1" applyFont="1" applyFill="1" applyBorder="1" applyProtection="1">
      <alignment horizontal="center" vertical="top" shrinkToFit="1"/>
    </xf>
    <xf numFmtId="0" fontId="9" fillId="5" borderId="13" xfId="5" applyNumberFormat="1" applyFont="1" applyFill="1" applyBorder="1" applyProtection="1">
      <alignment vertical="top" wrapText="1"/>
    </xf>
    <xf numFmtId="1" fontId="9" fillId="5" borderId="2" xfId="6" applyNumberFormat="1" applyFont="1" applyFill="1" applyBorder="1" applyProtection="1">
      <alignment horizontal="center" vertical="top" shrinkToFit="1"/>
    </xf>
    <xf numFmtId="0" fontId="8" fillId="5" borderId="15" xfId="0" applyFont="1" applyFill="1" applyBorder="1" applyAlignment="1">
      <alignment wrapText="1"/>
    </xf>
    <xf numFmtId="4" fontId="5" fillId="5" borderId="2" xfId="7" applyNumberFormat="1" applyFont="1" applyFill="1" applyBorder="1" applyProtection="1">
      <alignment horizontal="right" vertical="top" shrinkToFit="1"/>
    </xf>
    <xf numFmtId="1" fontId="8" fillId="5" borderId="2" xfId="6" applyNumberFormat="1" applyFont="1" applyFill="1" applyBorder="1" applyProtection="1">
      <alignment horizontal="center" vertical="top" shrinkToFit="1"/>
    </xf>
    <xf numFmtId="4" fontId="13" fillId="5" borderId="2" xfId="7" applyNumberFormat="1" applyFont="1" applyFill="1" applyBorder="1" applyProtection="1">
      <alignment horizontal="right" vertical="top" shrinkToFit="1"/>
    </xf>
    <xf numFmtId="0" fontId="5" fillId="5" borderId="16" xfId="5" applyNumberFormat="1" applyFont="1" applyFill="1" applyBorder="1" applyProtection="1">
      <alignment vertical="top" wrapText="1"/>
    </xf>
    <xf numFmtId="164" fontId="10" fillId="5" borderId="17" xfId="7" applyNumberFormat="1" applyFont="1" applyFill="1" applyBorder="1" applyProtection="1">
      <alignment horizontal="right" vertical="top" shrinkToFit="1"/>
    </xf>
    <xf numFmtId="164" fontId="10" fillId="5" borderId="18" xfId="7" applyNumberFormat="1" applyFont="1" applyFill="1" applyBorder="1" applyProtection="1">
      <alignment horizontal="right" vertical="top" shrinkToFit="1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1"/>
  <sheetViews>
    <sheetView showGridLines="0" tabSelected="1" zoomScale="110" zoomScaleNormal="110" zoomScaleSheetLayoutView="100" workbookViewId="0">
      <pane ySplit="9" topLeftCell="A258" activePane="bottomLeft" state="frozen"/>
      <selection pane="bottomLeft" activeCell="H258" sqref="H258"/>
    </sheetView>
  </sheetViews>
  <sheetFormatPr defaultColWidth="8.88671875" defaultRowHeight="14.4" outlineLevelRow="3"/>
  <cols>
    <col min="1" max="1" width="62.33203125" style="1" customWidth="1"/>
    <col min="2" max="2" width="9.88671875" style="1" customWidth="1"/>
    <col min="3" max="3" width="14.88671875" style="1" hidden="1" customWidth="1"/>
    <col min="4" max="4" width="13.5546875" style="1" customWidth="1"/>
    <col min="5" max="5" width="14.5546875" style="1" hidden="1" customWidth="1"/>
    <col min="6" max="6" width="13.6640625" style="1" customWidth="1"/>
    <col min="7" max="9" width="8.88671875" style="1"/>
    <col min="10" max="11" width="11.33203125" style="1" bestFit="1" customWidth="1"/>
    <col min="12" max="16384" width="8.88671875" style="1"/>
  </cols>
  <sheetData>
    <row r="1" spans="1:6">
      <c r="A1" s="9" t="s">
        <v>237</v>
      </c>
      <c r="B1" s="9"/>
      <c r="C1" s="9"/>
      <c r="D1" s="9"/>
      <c r="E1" s="9"/>
      <c r="F1" s="9"/>
    </row>
    <row r="2" spans="1:6">
      <c r="A2" s="9"/>
      <c r="B2" s="9"/>
      <c r="C2" s="9"/>
      <c r="D2" s="9"/>
      <c r="E2" s="9"/>
      <c r="F2" s="15" t="s">
        <v>490</v>
      </c>
    </row>
    <row r="3" spans="1:6">
      <c r="A3" s="9"/>
      <c r="B3" s="9"/>
      <c r="C3" s="9"/>
      <c r="D3" s="20" t="s">
        <v>491</v>
      </c>
      <c r="E3" s="20"/>
      <c r="F3" s="21"/>
    </row>
    <row r="4" spans="1:6">
      <c r="A4" s="9"/>
      <c r="B4" s="20" t="s">
        <v>492</v>
      </c>
      <c r="C4" s="20"/>
      <c r="D4" s="20"/>
      <c r="E4" s="20"/>
      <c r="F4" s="21"/>
    </row>
    <row r="5" spans="1:6">
      <c r="A5" s="9"/>
      <c r="B5" s="9"/>
      <c r="C5" s="9"/>
      <c r="D5" s="20" t="s">
        <v>493</v>
      </c>
      <c r="E5" s="20"/>
      <c r="F5" s="21"/>
    </row>
    <row r="6" spans="1:6">
      <c r="A6" s="9"/>
      <c r="B6" s="9"/>
      <c r="C6" s="9"/>
      <c r="D6" s="9"/>
      <c r="E6" s="9"/>
      <c r="F6" s="9"/>
    </row>
    <row r="7" spans="1:6" ht="40.200000000000003" customHeight="1">
      <c r="A7" s="22" t="s">
        <v>494</v>
      </c>
      <c r="B7" s="23"/>
      <c r="C7" s="23"/>
      <c r="D7" s="24"/>
      <c r="E7" s="24"/>
      <c r="F7" s="24"/>
    </row>
    <row r="8" spans="1:6" ht="12" customHeight="1">
      <c r="A8" s="16"/>
      <c r="B8" s="17"/>
      <c r="C8" s="17"/>
      <c r="D8" s="8"/>
      <c r="E8" s="5" t="s">
        <v>275</v>
      </c>
      <c r="F8" s="15" t="s">
        <v>489</v>
      </c>
    </row>
    <row r="9" spans="1:6" ht="29.4" customHeight="1">
      <c r="A9" s="25" t="s">
        <v>229</v>
      </c>
      <c r="B9" s="26" t="s">
        <v>488</v>
      </c>
      <c r="C9" s="12"/>
      <c r="D9" s="14" t="s">
        <v>274</v>
      </c>
      <c r="E9" s="27"/>
      <c r="F9" s="28" t="s">
        <v>301</v>
      </c>
    </row>
    <row r="10" spans="1:6" ht="28.2" customHeight="1">
      <c r="A10" s="29" t="s">
        <v>302</v>
      </c>
      <c r="B10" s="30" t="s">
        <v>0</v>
      </c>
      <c r="C10" s="11">
        <f t="shared" ref="C10:E10" si="0">C11+C22+C45+C55+C65+C68</f>
        <v>1083857422.9000001</v>
      </c>
      <c r="D10" s="13">
        <f>C10/1000</f>
        <v>1083857.4229000001</v>
      </c>
      <c r="E10" s="31">
        <f t="shared" si="0"/>
        <v>1114009342.4000001</v>
      </c>
      <c r="F10" s="32">
        <f>E10/1000</f>
        <v>1114009.3424000002</v>
      </c>
    </row>
    <row r="11" spans="1:6" ht="26.4" outlineLevel="1">
      <c r="A11" s="33" t="s">
        <v>303</v>
      </c>
      <c r="B11" s="34" t="s">
        <v>1</v>
      </c>
      <c r="C11" s="35">
        <f t="shared" ref="C11:E11" si="1">C12+C19</f>
        <v>343533763</v>
      </c>
      <c r="D11" s="36">
        <f t="shared" ref="D11:D74" si="2">C11/1000</f>
        <v>343533.76299999998</v>
      </c>
      <c r="E11" s="35">
        <f t="shared" si="1"/>
        <v>352542095</v>
      </c>
      <c r="F11" s="37">
        <f t="shared" ref="F11:F74" si="3">E11/1000</f>
        <v>352542.09499999997</v>
      </c>
    </row>
    <row r="12" spans="1:6" ht="26.4" outlineLevel="2">
      <c r="A12" s="33" t="s">
        <v>245</v>
      </c>
      <c r="B12" s="34" t="s">
        <v>2</v>
      </c>
      <c r="C12" s="35">
        <f t="shared" ref="C12:E12" si="4">C13+C14+C15+C16+C17+C18</f>
        <v>343533763</v>
      </c>
      <c r="D12" s="36">
        <f t="shared" si="2"/>
        <v>343533.76299999998</v>
      </c>
      <c r="E12" s="35">
        <f t="shared" si="4"/>
        <v>352542095</v>
      </c>
      <c r="F12" s="37">
        <f t="shared" si="3"/>
        <v>352542.09499999997</v>
      </c>
    </row>
    <row r="13" spans="1:6" ht="27.6" customHeight="1" outlineLevel="3">
      <c r="A13" s="38" t="s">
        <v>309</v>
      </c>
      <c r="B13" s="34" t="s">
        <v>3</v>
      </c>
      <c r="C13" s="35">
        <f>110494664-5000000-5000000</f>
        <v>100494664</v>
      </c>
      <c r="D13" s="39">
        <f t="shared" si="2"/>
        <v>100494.664</v>
      </c>
      <c r="E13" s="35">
        <f>105494664-10000000</f>
        <v>95494664</v>
      </c>
      <c r="F13" s="37">
        <f t="shared" si="3"/>
        <v>95494.664000000004</v>
      </c>
    </row>
    <row r="14" spans="1:6" ht="39.6" hidden="1" outlineLevel="3">
      <c r="A14" s="33" t="s">
        <v>4</v>
      </c>
      <c r="B14" s="34" t="s">
        <v>5</v>
      </c>
      <c r="C14" s="35">
        <v>0</v>
      </c>
      <c r="D14" s="36">
        <f t="shared" si="2"/>
        <v>0</v>
      </c>
      <c r="E14" s="35">
        <v>0</v>
      </c>
      <c r="F14" s="37">
        <f t="shared" si="3"/>
        <v>0</v>
      </c>
    </row>
    <row r="15" spans="1:6" ht="39.6" outlineLevel="3">
      <c r="A15" s="33" t="s">
        <v>310</v>
      </c>
      <c r="B15" s="34" t="s">
        <v>277</v>
      </c>
      <c r="C15" s="35">
        <v>200000</v>
      </c>
      <c r="D15" s="36">
        <f t="shared" si="2"/>
        <v>200</v>
      </c>
      <c r="E15" s="35">
        <v>200000</v>
      </c>
      <c r="F15" s="37">
        <f t="shared" si="3"/>
        <v>200</v>
      </c>
    </row>
    <row r="16" spans="1:6" ht="52.8" outlineLevel="3">
      <c r="A16" s="33" t="s">
        <v>311</v>
      </c>
      <c r="B16" s="34" t="s">
        <v>6</v>
      </c>
      <c r="C16" s="35">
        <v>233589101</v>
      </c>
      <c r="D16" s="36">
        <f t="shared" si="2"/>
        <v>233589.101</v>
      </c>
      <c r="E16" s="35">
        <v>247247008</v>
      </c>
      <c r="F16" s="37">
        <f t="shared" si="3"/>
        <v>247247.008</v>
      </c>
    </row>
    <row r="17" spans="1:6" ht="55.2" customHeight="1" outlineLevel="3">
      <c r="A17" s="33" t="s">
        <v>312</v>
      </c>
      <c r="B17" s="34" t="s">
        <v>7</v>
      </c>
      <c r="C17" s="35">
        <v>8749998</v>
      </c>
      <c r="D17" s="36">
        <f t="shared" si="2"/>
        <v>8749.9979999999996</v>
      </c>
      <c r="E17" s="35">
        <v>9100423</v>
      </c>
      <c r="F17" s="37">
        <f t="shared" si="3"/>
        <v>9100.4230000000007</v>
      </c>
    </row>
    <row r="18" spans="1:6" ht="52.2" customHeight="1" outlineLevel="3">
      <c r="A18" s="33" t="s">
        <v>8</v>
      </c>
      <c r="B18" s="34" t="s">
        <v>9</v>
      </c>
      <c r="C18" s="35">
        <v>500000</v>
      </c>
      <c r="D18" s="36">
        <f t="shared" si="2"/>
        <v>500</v>
      </c>
      <c r="E18" s="35">
        <v>500000</v>
      </c>
      <c r="F18" s="37">
        <f t="shared" si="3"/>
        <v>500</v>
      </c>
    </row>
    <row r="19" spans="1:6" ht="0.6" hidden="1" customHeight="1" outlineLevel="3">
      <c r="A19" s="33" t="s">
        <v>313</v>
      </c>
      <c r="B19" s="34" t="s">
        <v>314</v>
      </c>
      <c r="C19" s="35">
        <f t="shared" ref="C19:E19" si="5">C20+C21</f>
        <v>0</v>
      </c>
      <c r="D19" s="36">
        <f t="shared" si="2"/>
        <v>0</v>
      </c>
      <c r="E19" s="35">
        <f t="shared" si="5"/>
        <v>0</v>
      </c>
      <c r="F19" s="37">
        <f t="shared" si="3"/>
        <v>0</v>
      </c>
    </row>
    <row r="20" spans="1:6" ht="1.2" hidden="1" customHeight="1" outlineLevel="3">
      <c r="A20" s="40" t="s">
        <v>315</v>
      </c>
      <c r="B20" s="34" t="s">
        <v>316</v>
      </c>
      <c r="C20" s="35">
        <v>0</v>
      </c>
      <c r="D20" s="36">
        <f t="shared" si="2"/>
        <v>0</v>
      </c>
      <c r="E20" s="35">
        <v>0</v>
      </c>
      <c r="F20" s="37">
        <f t="shared" si="3"/>
        <v>0</v>
      </c>
    </row>
    <row r="21" spans="1:6" ht="52.8" hidden="1" outlineLevel="3">
      <c r="A21" s="40" t="s">
        <v>317</v>
      </c>
      <c r="B21" s="34" t="s">
        <v>318</v>
      </c>
      <c r="C21" s="35">
        <v>0</v>
      </c>
      <c r="D21" s="36">
        <f t="shared" si="2"/>
        <v>0</v>
      </c>
      <c r="E21" s="35">
        <v>0</v>
      </c>
      <c r="F21" s="37">
        <f t="shared" si="3"/>
        <v>0</v>
      </c>
    </row>
    <row r="22" spans="1:6" ht="26.4" outlineLevel="1" collapsed="1">
      <c r="A22" s="33" t="s">
        <v>304</v>
      </c>
      <c r="B22" s="34" t="s">
        <v>10</v>
      </c>
      <c r="C22" s="35">
        <f t="shared" ref="C22:E22" si="6">C23+C31+C36+C39+C41+C42</f>
        <v>665137964.89999998</v>
      </c>
      <c r="D22" s="36">
        <f t="shared" si="2"/>
        <v>665137.96490000002</v>
      </c>
      <c r="E22" s="35">
        <f t="shared" si="6"/>
        <v>686281552.39999998</v>
      </c>
      <c r="F22" s="37">
        <f t="shared" si="3"/>
        <v>686281.55239999993</v>
      </c>
    </row>
    <row r="23" spans="1:6" ht="39.6" outlineLevel="2">
      <c r="A23" s="33" t="s">
        <v>246</v>
      </c>
      <c r="B23" s="34" t="s">
        <v>11</v>
      </c>
      <c r="C23" s="35">
        <f>C24+C25+C26+C27+C28+C29+C30</f>
        <v>658046916</v>
      </c>
      <c r="D23" s="36">
        <f t="shared" si="2"/>
        <v>658046.91599999997</v>
      </c>
      <c r="E23" s="35">
        <f>E24+E25+E26+E27+E28+E29+E30</f>
        <v>681458106.5</v>
      </c>
      <c r="F23" s="37">
        <f t="shared" si="3"/>
        <v>681458.10649999999</v>
      </c>
    </row>
    <row r="24" spans="1:6" outlineLevel="3">
      <c r="A24" s="33" t="s">
        <v>12</v>
      </c>
      <c r="B24" s="34" t="s">
        <v>13</v>
      </c>
      <c r="C24" s="35">
        <v>45000</v>
      </c>
      <c r="D24" s="36">
        <f t="shared" si="2"/>
        <v>45</v>
      </c>
      <c r="E24" s="35">
        <v>45000</v>
      </c>
      <c r="F24" s="37">
        <f t="shared" si="3"/>
        <v>45</v>
      </c>
    </row>
    <row r="25" spans="1:6" ht="79.2" outlineLevel="3">
      <c r="A25" s="33" t="s">
        <v>319</v>
      </c>
      <c r="B25" s="34" t="s">
        <v>14</v>
      </c>
      <c r="C25" s="35">
        <v>29250000</v>
      </c>
      <c r="D25" s="36">
        <f t="shared" si="2"/>
        <v>29250</v>
      </c>
      <c r="E25" s="35">
        <v>29250000</v>
      </c>
      <c r="F25" s="37">
        <f t="shared" si="3"/>
        <v>29250</v>
      </c>
    </row>
    <row r="26" spans="1:6" ht="28.8" customHeight="1" outlineLevel="3">
      <c r="A26" s="38" t="s">
        <v>465</v>
      </c>
      <c r="B26" s="34" t="s">
        <v>15</v>
      </c>
      <c r="C26" s="35">
        <f>138085789-6000000-5000000</f>
        <v>127085789</v>
      </c>
      <c r="D26" s="39">
        <f t="shared" si="2"/>
        <v>127085.789</v>
      </c>
      <c r="E26" s="35">
        <f>132085789-10000000</f>
        <v>122085789</v>
      </c>
      <c r="F26" s="37">
        <f t="shared" si="3"/>
        <v>122085.789</v>
      </c>
    </row>
    <row r="27" spans="1:6" ht="39" customHeight="1" outlineLevel="3">
      <c r="A27" s="33" t="s">
        <v>276</v>
      </c>
      <c r="B27" s="34" t="s">
        <v>278</v>
      </c>
      <c r="C27" s="35">
        <v>400000</v>
      </c>
      <c r="D27" s="36">
        <f t="shared" si="2"/>
        <v>400</v>
      </c>
      <c r="E27" s="35">
        <v>400000</v>
      </c>
      <c r="F27" s="37">
        <f t="shared" si="3"/>
        <v>400</v>
      </c>
    </row>
    <row r="28" spans="1:6" ht="52.8" outlineLevel="3">
      <c r="A28" s="33" t="s">
        <v>320</v>
      </c>
      <c r="B28" s="34" t="s">
        <v>16</v>
      </c>
      <c r="C28" s="35">
        <v>466413577</v>
      </c>
      <c r="D28" s="36">
        <f t="shared" si="2"/>
        <v>466413.57699999999</v>
      </c>
      <c r="E28" s="35">
        <v>494491406</v>
      </c>
      <c r="F28" s="37">
        <f t="shared" si="3"/>
        <v>494491.40600000002</v>
      </c>
    </row>
    <row r="29" spans="1:6" ht="28.8" customHeight="1" outlineLevel="3">
      <c r="A29" s="33" t="s">
        <v>321</v>
      </c>
      <c r="B29" s="34" t="s">
        <v>17</v>
      </c>
      <c r="C29" s="35">
        <v>10302000</v>
      </c>
      <c r="D29" s="36">
        <f t="shared" si="2"/>
        <v>10302</v>
      </c>
      <c r="E29" s="35">
        <v>10302000</v>
      </c>
      <c r="F29" s="37">
        <f t="shared" si="3"/>
        <v>10302</v>
      </c>
    </row>
    <row r="30" spans="1:6" ht="39.6" outlineLevel="3">
      <c r="A30" s="33" t="s">
        <v>322</v>
      </c>
      <c r="B30" s="34" t="s">
        <v>243</v>
      </c>
      <c r="C30" s="35">
        <v>24550550</v>
      </c>
      <c r="D30" s="36">
        <f t="shared" si="2"/>
        <v>24550.55</v>
      </c>
      <c r="E30" s="35">
        <v>24883911.5</v>
      </c>
      <c r="F30" s="37">
        <f t="shared" si="3"/>
        <v>24883.911499999998</v>
      </c>
    </row>
    <row r="31" spans="1:6" ht="25.2" customHeight="1" outlineLevel="2">
      <c r="A31" s="33" t="s">
        <v>247</v>
      </c>
      <c r="B31" s="34" t="s">
        <v>18</v>
      </c>
      <c r="C31" s="35">
        <f t="shared" ref="C31:E31" si="7">C32+C33+C34+C35+C37+C38</f>
        <v>291250</v>
      </c>
      <c r="D31" s="36">
        <f t="shared" si="2"/>
        <v>291.25</v>
      </c>
      <c r="E31" s="35">
        <f t="shared" si="7"/>
        <v>0</v>
      </c>
      <c r="F31" s="37">
        <f t="shared" si="3"/>
        <v>0</v>
      </c>
    </row>
    <row r="32" spans="1:6" ht="0.6" hidden="1" customHeight="1" outlineLevel="3">
      <c r="A32" s="40" t="s">
        <v>323</v>
      </c>
      <c r="B32" s="34" t="s">
        <v>19</v>
      </c>
      <c r="C32" s="35">
        <v>0</v>
      </c>
      <c r="D32" s="36">
        <f t="shared" si="2"/>
        <v>0</v>
      </c>
      <c r="E32" s="35">
        <v>0</v>
      </c>
      <c r="F32" s="37">
        <f t="shared" si="3"/>
        <v>0</v>
      </c>
    </row>
    <row r="33" spans="1:11" ht="26.4" hidden="1" outlineLevel="3">
      <c r="A33" s="40" t="s">
        <v>324</v>
      </c>
      <c r="B33" s="34" t="s">
        <v>20</v>
      </c>
      <c r="C33" s="35">
        <v>0</v>
      </c>
      <c r="D33" s="36">
        <f t="shared" si="2"/>
        <v>0</v>
      </c>
      <c r="E33" s="35">
        <v>0</v>
      </c>
      <c r="F33" s="37">
        <f t="shared" si="3"/>
        <v>0</v>
      </c>
    </row>
    <row r="34" spans="1:11" ht="26.4" hidden="1" outlineLevel="3">
      <c r="A34" s="40" t="s">
        <v>325</v>
      </c>
      <c r="B34" s="34" t="s">
        <v>326</v>
      </c>
      <c r="C34" s="35">
        <v>0</v>
      </c>
      <c r="D34" s="36">
        <f t="shared" si="2"/>
        <v>0</v>
      </c>
      <c r="E34" s="35">
        <v>0</v>
      </c>
      <c r="F34" s="37">
        <f t="shared" si="3"/>
        <v>0</v>
      </c>
    </row>
    <row r="35" spans="1:11" ht="52.8" hidden="1" outlineLevel="3">
      <c r="A35" s="40" t="s">
        <v>327</v>
      </c>
      <c r="B35" s="34" t="s">
        <v>328</v>
      </c>
      <c r="C35" s="35">
        <v>0</v>
      </c>
      <c r="D35" s="36">
        <f t="shared" si="2"/>
        <v>0</v>
      </c>
      <c r="E35" s="35">
        <v>0</v>
      </c>
      <c r="F35" s="37">
        <f t="shared" si="3"/>
        <v>0</v>
      </c>
    </row>
    <row r="36" spans="1:11" ht="25.8" customHeight="1" outlineLevel="3">
      <c r="A36" s="33" t="s">
        <v>331</v>
      </c>
      <c r="B36" s="34" t="s">
        <v>330</v>
      </c>
      <c r="C36" s="35">
        <v>115000</v>
      </c>
      <c r="D36" s="36">
        <f t="shared" si="2"/>
        <v>115</v>
      </c>
      <c r="E36" s="35">
        <v>0</v>
      </c>
      <c r="F36" s="37">
        <f t="shared" si="3"/>
        <v>0</v>
      </c>
      <c r="J36" s="7"/>
      <c r="K36" s="7"/>
    </row>
    <row r="37" spans="1:11" ht="52.8" hidden="1" outlineLevel="3">
      <c r="A37" s="40" t="s">
        <v>332</v>
      </c>
      <c r="B37" s="34" t="s">
        <v>21</v>
      </c>
      <c r="C37" s="35">
        <v>0</v>
      </c>
      <c r="D37" s="36">
        <f t="shared" si="2"/>
        <v>0</v>
      </c>
      <c r="E37" s="35">
        <v>0</v>
      </c>
      <c r="F37" s="37">
        <f t="shared" si="3"/>
        <v>0</v>
      </c>
    </row>
    <row r="38" spans="1:11" ht="40.200000000000003" customHeight="1" outlineLevel="3">
      <c r="A38" s="33" t="s">
        <v>329</v>
      </c>
      <c r="B38" s="34" t="s">
        <v>22</v>
      </c>
      <c r="C38" s="35">
        <v>291250</v>
      </c>
      <c r="D38" s="36">
        <f t="shared" si="2"/>
        <v>291.25</v>
      </c>
      <c r="E38" s="35">
        <v>0</v>
      </c>
      <c r="F38" s="37">
        <f t="shared" si="3"/>
        <v>0</v>
      </c>
    </row>
    <row r="39" spans="1:11" ht="28.95" customHeight="1" outlineLevel="2">
      <c r="A39" s="33" t="s">
        <v>333</v>
      </c>
      <c r="B39" s="34" t="s">
        <v>23</v>
      </c>
      <c r="C39" s="35">
        <f t="shared" ref="C39:E39" si="8">C40</f>
        <v>1860000</v>
      </c>
      <c r="D39" s="36">
        <f t="shared" si="2"/>
        <v>1860</v>
      </c>
      <c r="E39" s="35">
        <f t="shared" si="8"/>
        <v>0</v>
      </c>
      <c r="F39" s="37">
        <f t="shared" si="3"/>
        <v>0</v>
      </c>
    </row>
    <row r="40" spans="1:11" ht="28.2" customHeight="1" outlineLevel="3">
      <c r="A40" s="33" t="s">
        <v>334</v>
      </c>
      <c r="B40" s="34" t="s">
        <v>24</v>
      </c>
      <c r="C40" s="35">
        <v>1860000</v>
      </c>
      <c r="D40" s="36">
        <f t="shared" si="2"/>
        <v>1860</v>
      </c>
      <c r="E40" s="35">
        <v>0</v>
      </c>
      <c r="F40" s="37">
        <f t="shared" si="3"/>
        <v>0</v>
      </c>
    </row>
    <row r="41" spans="1:11" ht="42" customHeight="1" outlineLevel="3">
      <c r="A41" s="33" t="s">
        <v>336</v>
      </c>
      <c r="B41" s="34" t="s">
        <v>335</v>
      </c>
      <c r="C41" s="35">
        <v>4823445.9000000004</v>
      </c>
      <c r="D41" s="36">
        <f t="shared" si="2"/>
        <v>4823.4459000000006</v>
      </c>
      <c r="E41" s="35">
        <v>4823445.9000000004</v>
      </c>
      <c r="F41" s="37">
        <f t="shared" si="3"/>
        <v>4823.4459000000006</v>
      </c>
    </row>
    <row r="42" spans="1:11" ht="66" customHeight="1" outlineLevel="2">
      <c r="A42" s="33" t="s">
        <v>337</v>
      </c>
      <c r="B42" s="34" t="s">
        <v>25</v>
      </c>
      <c r="C42" s="35">
        <f t="shared" ref="C42:E42" si="9">C43+C44</f>
        <v>1353</v>
      </c>
      <c r="D42" s="36">
        <f t="shared" si="2"/>
        <v>1.353</v>
      </c>
      <c r="E42" s="35">
        <f t="shared" si="9"/>
        <v>0</v>
      </c>
      <c r="F42" s="37">
        <f t="shared" si="3"/>
        <v>0</v>
      </c>
    </row>
    <row r="43" spans="1:11" ht="40.799999999999997" customHeight="1" outlineLevel="3">
      <c r="A43" s="33" t="s">
        <v>454</v>
      </c>
      <c r="B43" s="34" t="s">
        <v>453</v>
      </c>
      <c r="C43" s="35">
        <v>1353</v>
      </c>
      <c r="D43" s="36">
        <f t="shared" si="2"/>
        <v>1.353</v>
      </c>
      <c r="E43" s="35">
        <v>0</v>
      </c>
      <c r="F43" s="37">
        <f t="shared" si="3"/>
        <v>0</v>
      </c>
      <c r="J43" s="7"/>
      <c r="K43" s="7"/>
    </row>
    <row r="44" spans="1:11" ht="0.6" hidden="1" customHeight="1" outlineLevel="3">
      <c r="A44" s="33" t="s">
        <v>338</v>
      </c>
      <c r="B44" s="34" t="s">
        <v>26</v>
      </c>
      <c r="C44" s="35">
        <v>0</v>
      </c>
      <c r="D44" s="36">
        <f t="shared" si="2"/>
        <v>0</v>
      </c>
      <c r="E44" s="35">
        <v>0</v>
      </c>
      <c r="F44" s="37">
        <f t="shared" si="3"/>
        <v>0</v>
      </c>
    </row>
    <row r="45" spans="1:11" ht="39.6" outlineLevel="1" collapsed="1">
      <c r="A45" s="33" t="s">
        <v>305</v>
      </c>
      <c r="B45" s="34" t="s">
        <v>27</v>
      </c>
      <c r="C45" s="35">
        <f>C46+C50</f>
        <v>52392299</v>
      </c>
      <c r="D45" s="36">
        <f t="shared" si="2"/>
        <v>52392.298999999999</v>
      </c>
      <c r="E45" s="35">
        <f>E46+E50</f>
        <v>52392299</v>
      </c>
      <c r="F45" s="37">
        <f t="shared" si="3"/>
        <v>52392.298999999999</v>
      </c>
    </row>
    <row r="46" spans="1:11" ht="28.8" customHeight="1" outlineLevel="2">
      <c r="A46" s="33" t="s">
        <v>248</v>
      </c>
      <c r="B46" s="34" t="s">
        <v>28</v>
      </c>
      <c r="C46" s="35">
        <f t="shared" ref="C46:E46" si="10">C47+C48+C49</f>
        <v>46291339</v>
      </c>
      <c r="D46" s="36">
        <f t="shared" si="2"/>
        <v>46291.339</v>
      </c>
      <c r="E46" s="35">
        <f t="shared" si="10"/>
        <v>46291339</v>
      </c>
      <c r="F46" s="37">
        <f t="shared" si="3"/>
        <v>46291.339</v>
      </c>
    </row>
    <row r="47" spans="1:11" outlineLevel="3">
      <c r="A47" s="33" t="s">
        <v>29</v>
      </c>
      <c r="B47" s="34" t="s">
        <v>30</v>
      </c>
      <c r="C47" s="35">
        <v>300000</v>
      </c>
      <c r="D47" s="36">
        <f t="shared" si="2"/>
        <v>300</v>
      </c>
      <c r="E47" s="35">
        <v>300000</v>
      </c>
      <c r="F47" s="37">
        <f t="shared" si="3"/>
        <v>300</v>
      </c>
    </row>
    <row r="48" spans="1:11" ht="28.2" customHeight="1" outlineLevel="3">
      <c r="A48" s="38" t="s">
        <v>466</v>
      </c>
      <c r="B48" s="34" t="s">
        <v>31</v>
      </c>
      <c r="C48" s="35">
        <f>47691339-3000000</f>
        <v>44691339</v>
      </c>
      <c r="D48" s="39">
        <f t="shared" si="2"/>
        <v>44691.339</v>
      </c>
      <c r="E48" s="35">
        <v>44691339</v>
      </c>
      <c r="F48" s="37">
        <f t="shared" si="3"/>
        <v>44691.339</v>
      </c>
    </row>
    <row r="49" spans="1:6" ht="27" customHeight="1" outlineLevel="3">
      <c r="A49" s="33" t="s">
        <v>279</v>
      </c>
      <c r="B49" s="34" t="s">
        <v>280</v>
      </c>
      <c r="C49" s="35">
        <v>1300000</v>
      </c>
      <c r="D49" s="36">
        <f t="shared" si="2"/>
        <v>1300</v>
      </c>
      <c r="E49" s="35">
        <v>1300000</v>
      </c>
      <c r="F49" s="37">
        <f t="shared" si="3"/>
        <v>1300</v>
      </c>
    </row>
    <row r="50" spans="1:6" ht="26.4" outlineLevel="2">
      <c r="A50" s="33" t="s">
        <v>249</v>
      </c>
      <c r="B50" s="34" t="s">
        <v>32</v>
      </c>
      <c r="C50" s="35">
        <f t="shared" ref="C50:E50" si="11">C51+C52+C53+C54</f>
        <v>6100960</v>
      </c>
      <c r="D50" s="36">
        <f t="shared" si="2"/>
        <v>6100.96</v>
      </c>
      <c r="E50" s="35">
        <f t="shared" si="11"/>
        <v>6100960</v>
      </c>
      <c r="F50" s="37">
        <f t="shared" si="3"/>
        <v>6100.96</v>
      </c>
    </row>
    <row r="51" spans="1:6" ht="26.4" outlineLevel="3">
      <c r="A51" s="33" t="s">
        <v>33</v>
      </c>
      <c r="B51" s="34" t="s">
        <v>34</v>
      </c>
      <c r="C51" s="35">
        <v>175000</v>
      </c>
      <c r="D51" s="36">
        <f t="shared" si="2"/>
        <v>175</v>
      </c>
      <c r="E51" s="35">
        <v>175000</v>
      </c>
      <c r="F51" s="37">
        <f t="shared" si="3"/>
        <v>175</v>
      </c>
    </row>
    <row r="52" spans="1:6" ht="26.4" outlineLevel="3">
      <c r="A52" s="33" t="s">
        <v>35</v>
      </c>
      <c r="B52" s="34" t="s">
        <v>36</v>
      </c>
      <c r="C52" s="35">
        <v>1082000</v>
      </c>
      <c r="D52" s="36">
        <f t="shared" si="2"/>
        <v>1082</v>
      </c>
      <c r="E52" s="35">
        <v>1082000</v>
      </c>
      <c r="F52" s="37">
        <f t="shared" si="3"/>
        <v>1082</v>
      </c>
    </row>
    <row r="53" spans="1:6" ht="26.4" outlineLevel="3">
      <c r="A53" s="33" t="s">
        <v>37</v>
      </c>
      <c r="B53" s="34" t="s">
        <v>38</v>
      </c>
      <c r="C53" s="35">
        <v>25000</v>
      </c>
      <c r="D53" s="36">
        <f t="shared" si="2"/>
        <v>25</v>
      </c>
      <c r="E53" s="35">
        <v>25000</v>
      </c>
      <c r="F53" s="37">
        <f t="shared" si="3"/>
        <v>25</v>
      </c>
    </row>
    <row r="54" spans="1:6" ht="26.4" outlineLevel="3">
      <c r="A54" s="33" t="s">
        <v>339</v>
      </c>
      <c r="B54" s="34" t="s">
        <v>39</v>
      </c>
      <c r="C54" s="35">
        <v>4818960</v>
      </c>
      <c r="D54" s="36">
        <f t="shared" si="2"/>
        <v>4818.96</v>
      </c>
      <c r="E54" s="35">
        <v>4818960</v>
      </c>
      <c r="F54" s="37">
        <f t="shared" si="3"/>
        <v>4818.96</v>
      </c>
    </row>
    <row r="55" spans="1:6" ht="39.6" outlineLevel="1">
      <c r="A55" s="33" t="s">
        <v>306</v>
      </c>
      <c r="B55" s="34" t="s">
        <v>40</v>
      </c>
      <c r="C55" s="35">
        <f t="shared" ref="C55:E55" si="12">C56+C60+C63</f>
        <v>21566286</v>
      </c>
      <c r="D55" s="36">
        <f t="shared" si="2"/>
        <v>21566.286</v>
      </c>
      <c r="E55" s="35">
        <f t="shared" si="12"/>
        <v>21566286</v>
      </c>
      <c r="F55" s="37">
        <f t="shared" si="3"/>
        <v>21566.286</v>
      </c>
    </row>
    <row r="56" spans="1:6" ht="26.4" outlineLevel="2">
      <c r="A56" s="33" t="s">
        <v>250</v>
      </c>
      <c r="B56" s="34" t="s">
        <v>41</v>
      </c>
      <c r="C56" s="35">
        <f t="shared" ref="C56:E56" si="13">C57+C58+C59</f>
        <v>21130072</v>
      </c>
      <c r="D56" s="36">
        <f t="shared" si="2"/>
        <v>21130.072</v>
      </c>
      <c r="E56" s="35">
        <f t="shared" si="13"/>
        <v>21130072</v>
      </c>
      <c r="F56" s="37">
        <f t="shared" si="3"/>
        <v>21130.072</v>
      </c>
    </row>
    <row r="57" spans="1:6" ht="28.8" customHeight="1" outlineLevel="3">
      <c r="A57" s="33" t="s">
        <v>340</v>
      </c>
      <c r="B57" s="34" t="s">
        <v>42</v>
      </c>
      <c r="C57" s="35">
        <v>7903151</v>
      </c>
      <c r="D57" s="36">
        <f t="shared" si="2"/>
        <v>7903.1509999999998</v>
      </c>
      <c r="E57" s="35">
        <v>7903151</v>
      </c>
      <c r="F57" s="37">
        <f t="shared" si="3"/>
        <v>7903.1509999999998</v>
      </c>
    </row>
    <row r="58" spans="1:6" ht="28.8" customHeight="1" outlineLevel="3">
      <c r="A58" s="38" t="s">
        <v>341</v>
      </c>
      <c r="B58" s="34" t="s">
        <v>43</v>
      </c>
      <c r="C58" s="35">
        <f t="shared" ref="C58:E58" si="14">13226921</f>
        <v>13226921</v>
      </c>
      <c r="D58" s="36">
        <f t="shared" si="2"/>
        <v>13226.921</v>
      </c>
      <c r="E58" s="35">
        <f t="shared" si="14"/>
        <v>13226921</v>
      </c>
      <c r="F58" s="37">
        <f t="shared" si="3"/>
        <v>13226.921</v>
      </c>
    </row>
    <row r="59" spans="1:6" ht="42" hidden="1" customHeight="1" outlineLevel="3">
      <c r="A59" s="38" t="s">
        <v>276</v>
      </c>
      <c r="B59" s="34" t="s">
        <v>342</v>
      </c>
      <c r="C59" s="35">
        <v>0</v>
      </c>
      <c r="D59" s="36">
        <f t="shared" si="2"/>
        <v>0</v>
      </c>
      <c r="E59" s="35">
        <v>0</v>
      </c>
      <c r="F59" s="37">
        <f t="shared" si="3"/>
        <v>0</v>
      </c>
    </row>
    <row r="60" spans="1:6" ht="26.4" outlineLevel="2" collapsed="1">
      <c r="A60" s="33" t="s">
        <v>251</v>
      </c>
      <c r="B60" s="34" t="s">
        <v>44</v>
      </c>
      <c r="C60" s="35">
        <f t="shared" ref="C60:E60" si="15">C61+C62</f>
        <v>350000</v>
      </c>
      <c r="D60" s="36">
        <f t="shared" si="2"/>
        <v>350</v>
      </c>
      <c r="E60" s="35">
        <f t="shared" si="15"/>
        <v>350000</v>
      </c>
      <c r="F60" s="37">
        <f t="shared" si="3"/>
        <v>350</v>
      </c>
    </row>
    <row r="61" spans="1:6" outlineLevel="3">
      <c r="A61" s="33" t="s">
        <v>45</v>
      </c>
      <c r="B61" s="34" t="s">
        <v>46</v>
      </c>
      <c r="C61" s="35">
        <v>250000</v>
      </c>
      <c r="D61" s="36">
        <f t="shared" si="2"/>
        <v>250</v>
      </c>
      <c r="E61" s="35">
        <v>250000</v>
      </c>
      <c r="F61" s="37">
        <f t="shared" si="3"/>
        <v>250</v>
      </c>
    </row>
    <row r="62" spans="1:6" outlineLevel="3">
      <c r="A62" s="33" t="s">
        <v>47</v>
      </c>
      <c r="B62" s="34" t="s">
        <v>48</v>
      </c>
      <c r="C62" s="35">
        <v>100000</v>
      </c>
      <c r="D62" s="36">
        <f t="shared" si="2"/>
        <v>100</v>
      </c>
      <c r="E62" s="35">
        <v>100000</v>
      </c>
      <c r="F62" s="37">
        <f t="shared" si="3"/>
        <v>100</v>
      </c>
    </row>
    <row r="63" spans="1:6" outlineLevel="2">
      <c r="A63" s="33" t="s">
        <v>252</v>
      </c>
      <c r="B63" s="34" t="s">
        <v>49</v>
      </c>
      <c r="C63" s="35">
        <f t="shared" ref="C63:E63" si="16">C64</f>
        <v>86214</v>
      </c>
      <c r="D63" s="36">
        <f t="shared" si="2"/>
        <v>86.213999999999999</v>
      </c>
      <c r="E63" s="35">
        <f t="shared" si="16"/>
        <v>86214</v>
      </c>
      <c r="F63" s="37">
        <f t="shared" si="3"/>
        <v>86.213999999999999</v>
      </c>
    </row>
    <row r="64" spans="1:6" ht="26.4" outlineLevel="3">
      <c r="A64" s="33" t="s">
        <v>471</v>
      </c>
      <c r="B64" s="34" t="s">
        <v>50</v>
      </c>
      <c r="C64" s="35">
        <v>86214</v>
      </c>
      <c r="D64" s="36">
        <f t="shared" si="2"/>
        <v>86.213999999999999</v>
      </c>
      <c r="E64" s="35">
        <v>86214</v>
      </c>
      <c r="F64" s="37">
        <f t="shared" si="3"/>
        <v>86.213999999999999</v>
      </c>
    </row>
    <row r="65" spans="1:6" ht="26.4" outlineLevel="1">
      <c r="A65" s="33" t="s">
        <v>474</v>
      </c>
      <c r="B65" s="34" t="s">
        <v>51</v>
      </c>
      <c r="C65" s="35">
        <f t="shared" ref="C65:E66" si="17">C66</f>
        <v>627110</v>
      </c>
      <c r="D65" s="36">
        <f t="shared" si="2"/>
        <v>627.11</v>
      </c>
      <c r="E65" s="35">
        <f t="shared" si="17"/>
        <v>627110</v>
      </c>
      <c r="F65" s="37">
        <f t="shared" si="3"/>
        <v>627.11</v>
      </c>
    </row>
    <row r="66" spans="1:6" ht="26.4" outlineLevel="2">
      <c r="A66" s="33" t="s">
        <v>253</v>
      </c>
      <c r="B66" s="34" t="s">
        <v>52</v>
      </c>
      <c r="C66" s="35">
        <f t="shared" si="17"/>
        <v>627110</v>
      </c>
      <c r="D66" s="36">
        <f t="shared" si="2"/>
        <v>627.11</v>
      </c>
      <c r="E66" s="35">
        <f t="shared" si="17"/>
        <v>627110</v>
      </c>
      <c r="F66" s="37">
        <f t="shared" si="3"/>
        <v>627.11</v>
      </c>
    </row>
    <row r="67" spans="1:6" ht="39.6" outlineLevel="3">
      <c r="A67" s="33" t="s">
        <v>308</v>
      </c>
      <c r="B67" s="34" t="s">
        <v>53</v>
      </c>
      <c r="C67" s="35">
        <f t="shared" ref="C67:E67" si="18">100000+500000+4000+23110</f>
        <v>627110</v>
      </c>
      <c r="D67" s="36">
        <f t="shared" si="2"/>
        <v>627.11</v>
      </c>
      <c r="E67" s="35">
        <f t="shared" si="18"/>
        <v>627110</v>
      </c>
      <c r="F67" s="37">
        <f t="shared" si="3"/>
        <v>627.11</v>
      </c>
    </row>
    <row r="68" spans="1:6" ht="39.6" outlineLevel="3">
      <c r="A68" s="33" t="s">
        <v>307</v>
      </c>
      <c r="B68" s="34" t="s">
        <v>281</v>
      </c>
      <c r="C68" s="35">
        <f t="shared" ref="C68:E69" si="19">C69</f>
        <v>600000</v>
      </c>
      <c r="D68" s="36">
        <f t="shared" si="2"/>
        <v>600</v>
      </c>
      <c r="E68" s="35">
        <f t="shared" si="19"/>
        <v>600000</v>
      </c>
      <c r="F68" s="37">
        <f t="shared" si="3"/>
        <v>600</v>
      </c>
    </row>
    <row r="69" spans="1:6" ht="28.2" customHeight="1" outlineLevel="3">
      <c r="A69" s="33" t="s">
        <v>282</v>
      </c>
      <c r="B69" s="34" t="s">
        <v>283</v>
      </c>
      <c r="C69" s="35">
        <f t="shared" si="19"/>
        <v>600000</v>
      </c>
      <c r="D69" s="36">
        <f t="shared" si="2"/>
        <v>600</v>
      </c>
      <c r="E69" s="35">
        <f t="shared" si="19"/>
        <v>600000</v>
      </c>
      <c r="F69" s="37">
        <f t="shared" si="3"/>
        <v>600</v>
      </c>
    </row>
    <row r="70" spans="1:6" ht="26.4" outlineLevel="3">
      <c r="A70" s="33" t="s">
        <v>284</v>
      </c>
      <c r="B70" s="34" t="s">
        <v>285</v>
      </c>
      <c r="C70" s="35">
        <v>600000</v>
      </c>
      <c r="D70" s="36">
        <f t="shared" si="2"/>
        <v>600</v>
      </c>
      <c r="E70" s="35">
        <v>600000</v>
      </c>
      <c r="F70" s="37">
        <f t="shared" si="3"/>
        <v>600</v>
      </c>
    </row>
    <row r="71" spans="1:6" ht="26.4" customHeight="1">
      <c r="A71" s="29" t="s">
        <v>343</v>
      </c>
      <c r="B71" s="30" t="s">
        <v>54</v>
      </c>
      <c r="C71" s="41">
        <f t="shared" ref="C71:E72" si="20">C72</f>
        <v>500000</v>
      </c>
      <c r="D71" s="42">
        <f t="shared" si="2"/>
        <v>500</v>
      </c>
      <c r="E71" s="41">
        <f t="shared" si="20"/>
        <v>500000</v>
      </c>
      <c r="F71" s="32">
        <f t="shared" si="3"/>
        <v>500</v>
      </c>
    </row>
    <row r="72" spans="1:6" ht="26.4" outlineLevel="2">
      <c r="A72" s="33" t="s">
        <v>55</v>
      </c>
      <c r="B72" s="34" t="s">
        <v>56</v>
      </c>
      <c r="C72" s="35">
        <f t="shared" si="20"/>
        <v>500000</v>
      </c>
      <c r="D72" s="36">
        <f t="shared" si="2"/>
        <v>500</v>
      </c>
      <c r="E72" s="35">
        <f t="shared" si="20"/>
        <v>500000</v>
      </c>
      <c r="F72" s="37">
        <f t="shared" si="3"/>
        <v>500</v>
      </c>
    </row>
    <row r="73" spans="1:6" ht="39.6" outlineLevel="3">
      <c r="A73" s="33" t="s">
        <v>344</v>
      </c>
      <c r="B73" s="34" t="s">
        <v>57</v>
      </c>
      <c r="C73" s="35">
        <v>500000</v>
      </c>
      <c r="D73" s="36">
        <f t="shared" si="2"/>
        <v>500</v>
      </c>
      <c r="E73" s="35">
        <v>500000</v>
      </c>
      <c r="F73" s="37">
        <f t="shared" si="3"/>
        <v>500</v>
      </c>
    </row>
    <row r="74" spans="1:6" ht="27" customHeight="1">
      <c r="A74" s="29" t="s">
        <v>345</v>
      </c>
      <c r="B74" s="30" t="s">
        <v>58</v>
      </c>
      <c r="C74" s="41">
        <f t="shared" ref="C74:E74" si="21">C75+C89+C92+C96</f>
        <v>65189656.439999998</v>
      </c>
      <c r="D74" s="42">
        <f t="shared" si="2"/>
        <v>65189.656439999999</v>
      </c>
      <c r="E74" s="41">
        <f t="shared" si="21"/>
        <v>64793739.479999997</v>
      </c>
      <c r="F74" s="32">
        <f t="shared" si="3"/>
        <v>64793.739479999997</v>
      </c>
    </row>
    <row r="75" spans="1:6" ht="29.4" customHeight="1" outlineLevel="2">
      <c r="A75" s="33" t="s">
        <v>346</v>
      </c>
      <c r="B75" s="34" t="s">
        <v>59</v>
      </c>
      <c r="C75" s="35">
        <f t="shared" ref="C75:E75" si="22">C76+C77+C78+C79+C80+C81+C82+C83+C84+C85+C86+C87+C88</f>
        <v>37121776.439999998</v>
      </c>
      <c r="D75" s="36">
        <f t="shared" ref="D75:D138" si="23">C75/1000</f>
        <v>37121.776439999994</v>
      </c>
      <c r="E75" s="35">
        <f t="shared" si="22"/>
        <v>36725859.479999997</v>
      </c>
      <c r="F75" s="37">
        <f t="shared" ref="F75:F138" si="24">E75/1000</f>
        <v>36725.859479999999</v>
      </c>
    </row>
    <row r="76" spans="1:6" ht="0.6" hidden="1" customHeight="1" outlineLevel="2">
      <c r="A76" s="40" t="s">
        <v>286</v>
      </c>
      <c r="B76" s="34" t="s">
        <v>287</v>
      </c>
      <c r="C76" s="35">
        <v>0</v>
      </c>
      <c r="D76" s="36">
        <f t="shared" si="23"/>
        <v>0</v>
      </c>
      <c r="E76" s="35">
        <v>0</v>
      </c>
      <c r="F76" s="37">
        <f t="shared" si="24"/>
        <v>0</v>
      </c>
    </row>
    <row r="77" spans="1:6" ht="28.2" customHeight="1" outlineLevel="3">
      <c r="A77" s="38" t="s">
        <v>467</v>
      </c>
      <c r="B77" s="34" t="s">
        <v>60</v>
      </c>
      <c r="C77" s="35">
        <v>2709458</v>
      </c>
      <c r="D77" s="36">
        <f t="shared" si="23"/>
        <v>2709.4580000000001</v>
      </c>
      <c r="E77" s="35">
        <v>2709458</v>
      </c>
      <c r="F77" s="37">
        <f t="shared" si="24"/>
        <v>2709.4580000000001</v>
      </c>
    </row>
    <row r="78" spans="1:6" ht="67.8" hidden="1" customHeight="1" outlineLevel="3">
      <c r="A78" s="40" t="s">
        <v>347</v>
      </c>
      <c r="B78" s="34" t="s">
        <v>61</v>
      </c>
      <c r="C78" s="35">
        <v>0</v>
      </c>
      <c r="D78" s="36">
        <f t="shared" si="23"/>
        <v>0</v>
      </c>
      <c r="E78" s="35">
        <v>0</v>
      </c>
      <c r="F78" s="37">
        <f t="shared" si="24"/>
        <v>0</v>
      </c>
    </row>
    <row r="79" spans="1:6" ht="39.6" outlineLevel="3">
      <c r="A79" s="38" t="s">
        <v>469</v>
      </c>
      <c r="B79" s="34" t="s">
        <v>62</v>
      </c>
      <c r="C79" s="35">
        <v>15085095</v>
      </c>
      <c r="D79" s="36">
        <f t="shared" si="23"/>
        <v>15085.094999999999</v>
      </c>
      <c r="E79" s="35">
        <v>15085095</v>
      </c>
      <c r="F79" s="37">
        <f t="shared" si="24"/>
        <v>15085.094999999999</v>
      </c>
    </row>
    <row r="80" spans="1:6" ht="39" customHeight="1" outlineLevel="3">
      <c r="A80" s="38" t="s">
        <v>468</v>
      </c>
      <c r="B80" s="43" t="s">
        <v>240</v>
      </c>
      <c r="C80" s="35">
        <f>18910122-2000000</f>
        <v>16910122</v>
      </c>
      <c r="D80" s="39">
        <f t="shared" si="23"/>
        <v>16910.121999999999</v>
      </c>
      <c r="E80" s="35">
        <v>16910122</v>
      </c>
      <c r="F80" s="37">
        <f t="shared" si="24"/>
        <v>16910.121999999999</v>
      </c>
    </row>
    <row r="81" spans="1:11" ht="52.8" hidden="1" outlineLevel="3">
      <c r="A81" s="40" t="s">
        <v>348</v>
      </c>
      <c r="B81" s="34" t="s">
        <v>63</v>
      </c>
      <c r="C81" s="35">
        <v>0</v>
      </c>
      <c r="D81" s="36">
        <f t="shared" si="23"/>
        <v>0</v>
      </c>
      <c r="E81" s="35">
        <v>0</v>
      </c>
      <c r="F81" s="37">
        <f t="shared" si="24"/>
        <v>0</v>
      </c>
    </row>
    <row r="82" spans="1:11" ht="27" hidden="1" customHeight="1" outlineLevel="3">
      <c r="A82" s="40" t="s">
        <v>349</v>
      </c>
      <c r="B82" s="43" t="s">
        <v>241</v>
      </c>
      <c r="C82" s="35">
        <v>0</v>
      </c>
      <c r="D82" s="36">
        <f t="shared" si="23"/>
        <v>0</v>
      </c>
      <c r="E82" s="35">
        <v>0</v>
      </c>
      <c r="F82" s="37">
        <f t="shared" si="24"/>
        <v>0</v>
      </c>
    </row>
    <row r="83" spans="1:11" ht="28.2" customHeight="1" outlineLevel="3">
      <c r="A83" s="33" t="s">
        <v>64</v>
      </c>
      <c r="B83" s="34" t="s">
        <v>65</v>
      </c>
      <c r="C83" s="35">
        <v>168005</v>
      </c>
      <c r="D83" s="36">
        <f t="shared" si="23"/>
        <v>168.005</v>
      </c>
      <c r="E83" s="35">
        <v>168005</v>
      </c>
      <c r="F83" s="37">
        <f t="shared" si="24"/>
        <v>168.005</v>
      </c>
    </row>
    <row r="84" spans="1:11" ht="0.6" hidden="1" customHeight="1" outlineLevel="3">
      <c r="A84" s="33" t="s">
        <v>350</v>
      </c>
      <c r="B84" s="34" t="s">
        <v>66</v>
      </c>
      <c r="C84" s="35">
        <v>0</v>
      </c>
      <c r="D84" s="36">
        <f t="shared" si="23"/>
        <v>0</v>
      </c>
      <c r="E84" s="35">
        <v>0</v>
      </c>
      <c r="F84" s="37">
        <f t="shared" si="24"/>
        <v>0</v>
      </c>
      <c r="J84" s="7"/>
    </row>
    <row r="85" spans="1:11" ht="41.4" customHeight="1" outlineLevel="3">
      <c r="A85" s="33" t="s">
        <v>351</v>
      </c>
      <c r="B85" s="34" t="s">
        <v>352</v>
      </c>
      <c r="C85" s="35">
        <f>1828902.44+18500</f>
        <v>1847402.44</v>
      </c>
      <c r="D85" s="36">
        <f t="shared" si="23"/>
        <v>1847.4024399999998</v>
      </c>
      <c r="E85" s="35">
        <v>1851481.48</v>
      </c>
      <c r="F85" s="37">
        <f t="shared" si="24"/>
        <v>1851.4814799999999</v>
      </c>
      <c r="K85" s="7"/>
    </row>
    <row r="86" spans="1:11" ht="67.95" customHeight="1" outlineLevel="3">
      <c r="A86" s="33" t="s">
        <v>67</v>
      </c>
      <c r="B86" s="34" t="s">
        <v>68</v>
      </c>
      <c r="C86" s="35">
        <f>100000+260000</f>
        <v>360000</v>
      </c>
      <c r="D86" s="36">
        <f t="shared" si="23"/>
        <v>360</v>
      </c>
      <c r="E86" s="35">
        <v>0</v>
      </c>
      <c r="F86" s="37">
        <f t="shared" si="24"/>
        <v>0</v>
      </c>
    </row>
    <row r="87" spans="1:11" ht="40.200000000000003" customHeight="1" outlineLevel="3">
      <c r="A87" s="33" t="s">
        <v>353</v>
      </c>
      <c r="B87" s="43" t="s">
        <v>242</v>
      </c>
      <c r="C87" s="35">
        <v>39996</v>
      </c>
      <c r="D87" s="36">
        <f t="shared" si="23"/>
        <v>39.996000000000002</v>
      </c>
      <c r="E87" s="35">
        <v>0</v>
      </c>
      <c r="F87" s="37">
        <f t="shared" si="24"/>
        <v>0</v>
      </c>
    </row>
    <row r="88" spans="1:11" ht="52.8" outlineLevel="3">
      <c r="A88" s="33" t="s">
        <v>354</v>
      </c>
      <c r="B88" s="34" t="s">
        <v>69</v>
      </c>
      <c r="C88" s="35">
        <v>1698</v>
      </c>
      <c r="D88" s="36">
        <f t="shared" si="23"/>
        <v>1.698</v>
      </c>
      <c r="E88" s="35">
        <v>1698</v>
      </c>
      <c r="F88" s="37">
        <f t="shared" si="24"/>
        <v>1.698</v>
      </c>
    </row>
    <row r="89" spans="1:11" ht="26.4" outlineLevel="2">
      <c r="A89" s="33" t="s">
        <v>254</v>
      </c>
      <c r="B89" s="34" t="s">
        <v>70</v>
      </c>
      <c r="C89" s="35">
        <f t="shared" ref="C89:E89" si="25">C90+C91</f>
        <v>27612880</v>
      </c>
      <c r="D89" s="36">
        <f t="shared" si="23"/>
        <v>27612.880000000001</v>
      </c>
      <c r="E89" s="35">
        <f t="shared" si="25"/>
        <v>27612880</v>
      </c>
      <c r="F89" s="37">
        <f t="shared" si="24"/>
        <v>27612.880000000001</v>
      </c>
    </row>
    <row r="90" spans="1:11" ht="30.6" customHeight="1" outlineLevel="3">
      <c r="A90" s="38" t="s">
        <v>466</v>
      </c>
      <c r="B90" s="34" t="s">
        <v>71</v>
      </c>
      <c r="C90" s="35">
        <f>30612880-3000000</f>
        <v>27612880</v>
      </c>
      <c r="D90" s="39">
        <f t="shared" si="23"/>
        <v>27612.880000000001</v>
      </c>
      <c r="E90" s="35">
        <v>27612880</v>
      </c>
      <c r="F90" s="37">
        <f t="shared" si="24"/>
        <v>27612.880000000001</v>
      </c>
    </row>
    <row r="91" spans="1:11" ht="69" hidden="1" customHeight="1" outlineLevel="3">
      <c r="A91" s="40" t="s">
        <v>355</v>
      </c>
      <c r="B91" s="34" t="s">
        <v>72</v>
      </c>
      <c r="C91" s="35">
        <v>0</v>
      </c>
      <c r="D91" s="36">
        <f t="shared" si="23"/>
        <v>0</v>
      </c>
      <c r="E91" s="35">
        <v>0</v>
      </c>
      <c r="F91" s="37">
        <f t="shared" si="24"/>
        <v>0</v>
      </c>
    </row>
    <row r="92" spans="1:11" ht="26.4" outlineLevel="2" collapsed="1">
      <c r="A92" s="33" t="s">
        <v>255</v>
      </c>
      <c r="B92" s="34" t="s">
        <v>73</v>
      </c>
      <c r="C92" s="35">
        <f t="shared" ref="C92:E92" si="26">C93+C94+C95</f>
        <v>455000</v>
      </c>
      <c r="D92" s="36">
        <f t="shared" si="23"/>
        <v>455</v>
      </c>
      <c r="E92" s="35">
        <f t="shared" si="26"/>
        <v>455000</v>
      </c>
      <c r="F92" s="37">
        <f t="shared" si="24"/>
        <v>455</v>
      </c>
    </row>
    <row r="93" spans="1:11" ht="57.6" customHeight="1" outlineLevel="3">
      <c r="A93" s="33" t="s">
        <v>74</v>
      </c>
      <c r="B93" s="34" t="s">
        <v>75</v>
      </c>
      <c r="C93" s="35">
        <v>330000</v>
      </c>
      <c r="D93" s="36">
        <f t="shared" si="23"/>
        <v>330</v>
      </c>
      <c r="E93" s="35">
        <v>330000</v>
      </c>
      <c r="F93" s="37">
        <f t="shared" si="24"/>
        <v>330</v>
      </c>
    </row>
    <row r="94" spans="1:11" ht="25.2" customHeight="1" outlineLevel="3">
      <c r="A94" s="33" t="s">
        <v>76</v>
      </c>
      <c r="B94" s="34" t="s">
        <v>77</v>
      </c>
      <c r="C94" s="35">
        <v>125000</v>
      </c>
      <c r="D94" s="36">
        <f t="shared" si="23"/>
        <v>125</v>
      </c>
      <c r="E94" s="35">
        <v>125000</v>
      </c>
      <c r="F94" s="37">
        <f t="shared" si="24"/>
        <v>125</v>
      </c>
    </row>
    <row r="95" spans="1:11" hidden="1" outlineLevel="3">
      <c r="A95" s="40" t="s">
        <v>356</v>
      </c>
      <c r="B95" s="34" t="s">
        <v>357</v>
      </c>
      <c r="C95" s="35">
        <v>0</v>
      </c>
      <c r="D95" s="36">
        <f t="shared" si="23"/>
        <v>0</v>
      </c>
      <c r="E95" s="35">
        <v>0</v>
      </c>
      <c r="F95" s="37">
        <f t="shared" si="24"/>
        <v>0</v>
      </c>
    </row>
    <row r="96" spans="1:11" ht="26.4" hidden="1" outlineLevel="2" collapsed="1">
      <c r="A96" s="33" t="s">
        <v>78</v>
      </c>
      <c r="B96" s="34" t="s">
        <v>79</v>
      </c>
      <c r="C96" s="35">
        <f t="shared" ref="C96:E96" si="27">C98+C99+C100</f>
        <v>0</v>
      </c>
      <c r="D96" s="36">
        <f t="shared" si="23"/>
        <v>0</v>
      </c>
      <c r="E96" s="35">
        <f t="shared" si="27"/>
        <v>0</v>
      </c>
      <c r="F96" s="37">
        <f t="shared" si="24"/>
        <v>0</v>
      </c>
    </row>
    <row r="97" spans="1:10" hidden="1" outlineLevel="2">
      <c r="A97" s="40" t="s">
        <v>359</v>
      </c>
      <c r="B97" s="34" t="s">
        <v>358</v>
      </c>
      <c r="C97" s="35">
        <v>0</v>
      </c>
      <c r="D97" s="36">
        <f t="shared" si="23"/>
        <v>0</v>
      </c>
      <c r="E97" s="35">
        <v>0</v>
      </c>
      <c r="F97" s="37">
        <f t="shared" si="24"/>
        <v>0</v>
      </c>
    </row>
    <row r="98" spans="1:10" ht="39.6" hidden="1" outlineLevel="3">
      <c r="A98" s="33" t="s">
        <v>80</v>
      </c>
      <c r="B98" s="34" t="s">
        <v>81</v>
      </c>
      <c r="C98" s="35">
        <v>0</v>
      </c>
      <c r="D98" s="36">
        <f t="shared" si="23"/>
        <v>0</v>
      </c>
      <c r="E98" s="35">
        <v>0</v>
      </c>
      <c r="F98" s="37">
        <f t="shared" si="24"/>
        <v>0</v>
      </c>
      <c r="J98" s="7"/>
    </row>
    <row r="99" spans="1:10" ht="39.6" hidden="1" outlineLevel="3">
      <c r="A99" s="40" t="s">
        <v>82</v>
      </c>
      <c r="B99" s="34" t="s">
        <v>83</v>
      </c>
      <c r="C99" s="35">
        <v>0</v>
      </c>
      <c r="D99" s="36">
        <f t="shared" si="23"/>
        <v>0</v>
      </c>
      <c r="E99" s="35">
        <v>0</v>
      </c>
      <c r="F99" s="37">
        <f t="shared" si="24"/>
        <v>0</v>
      </c>
    </row>
    <row r="100" spans="1:10" ht="26.4" hidden="1" outlineLevel="3">
      <c r="A100" s="40" t="s">
        <v>360</v>
      </c>
      <c r="B100" s="34" t="s">
        <v>361</v>
      </c>
      <c r="C100" s="35">
        <v>0</v>
      </c>
      <c r="D100" s="36">
        <f t="shared" si="23"/>
        <v>0</v>
      </c>
      <c r="E100" s="35">
        <v>0</v>
      </c>
      <c r="F100" s="37">
        <f t="shared" si="24"/>
        <v>0</v>
      </c>
    </row>
    <row r="101" spans="1:10" ht="26.4" collapsed="1">
      <c r="A101" s="29" t="s">
        <v>362</v>
      </c>
      <c r="B101" s="30" t="s">
        <v>84</v>
      </c>
      <c r="C101" s="41">
        <f t="shared" ref="C101:E101" si="28">C102</f>
        <v>865000</v>
      </c>
      <c r="D101" s="42">
        <f t="shared" si="23"/>
        <v>865</v>
      </c>
      <c r="E101" s="41">
        <f t="shared" si="28"/>
        <v>800000</v>
      </c>
      <c r="F101" s="32">
        <f t="shared" si="24"/>
        <v>800</v>
      </c>
    </row>
    <row r="102" spans="1:10" ht="26.4" outlineLevel="2">
      <c r="A102" s="33" t="s">
        <v>256</v>
      </c>
      <c r="B102" s="34" t="s">
        <v>85</v>
      </c>
      <c r="C102" s="35">
        <f t="shared" ref="C102:E102" si="29">C103+C104+C105+C106+C107+C108</f>
        <v>865000</v>
      </c>
      <c r="D102" s="36">
        <f t="shared" si="23"/>
        <v>865</v>
      </c>
      <c r="E102" s="35">
        <f t="shared" si="29"/>
        <v>800000</v>
      </c>
      <c r="F102" s="37">
        <f t="shared" si="24"/>
        <v>800</v>
      </c>
    </row>
    <row r="103" spans="1:10" ht="17.399999999999999" customHeight="1" outlineLevel="3">
      <c r="A103" s="33" t="s">
        <v>86</v>
      </c>
      <c r="B103" s="34" t="s">
        <v>87</v>
      </c>
      <c r="C103" s="35">
        <v>800000</v>
      </c>
      <c r="D103" s="36">
        <f t="shared" si="23"/>
        <v>800</v>
      </c>
      <c r="E103" s="35">
        <v>800000</v>
      </c>
      <c r="F103" s="37">
        <f t="shared" si="24"/>
        <v>800</v>
      </c>
    </row>
    <row r="104" spans="1:10" ht="0.6" hidden="1" customHeight="1" outlineLevel="3">
      <c r="A104" s="33" t="s">
        <v>288</v>
      </c>
      <c r="B104" s="34" t="s">
        <v>289</v>
      </c>
      <c r="C104" s="35">
        <v>0</v>
      </c>
      <c r="D104" s="36">
        <f t="shared" si="23"/>
        <v>0</v>
      </c>
      <c r="E104" s="35">
        <v>0</v>
      </c>
      <c r="F104" s="37">
        <f t="shared" si="24"/>
        <v>0</v>
      </c>
    </row>
    <row r="105" spans="1:10" ht="42.6" hidden="1" customHeight="1" outlineLevel="3">
      <c r="A105" s="33" t="s">
        <v>363</v>
      </c>
      <c r="B105" s="43" t="s">
        <v>296</v>
      </c>
      <c r="C105" s="35">
        <v>0</v>
      </c>
      <c r="D105" s="36">
        <f t="shared" si="23"/>
        <v>0</v>
      </c>
      <c r="E105" s="35">
        <v>0</v>
      </c>
      <c r="F105" s="37">
        <f t="shared" si="24"/>
        <v>0</v>
      </c>
    </row>
    <row r="106" spans="1:10" ht="54" customHeight="1" outlineLevel="3">
      <c r="A106" s="33" t="s">
        <v>299</v>
      </c>
      <c r="B106" s="43" t="s">
        <v>298</v>
      </c>
      <c r="C106" s="35">
        <v>21000</v>
      </c>
      <c r="D106" s="36">
        <f t="shared" si="23"/>
        <v>21</v>
      </c>
      <c r="E106" s="35">
        <v>0</v>
      </c>
      <c r="F106" s="37">
        <f t="shared" si="24"/>
        <v>0</v>
      </c>
    </row>
    <row r="107" spans="1:10" ht="0.6" hidden="1" customHeight="1" outlineLevel="3">
      <c r="A107" s="33" t="s">
        <v>364</v>
      </c>
      <c r="B107" s="34" t="s">
        <v>365</v>
      </c>
      <c r="C107" s="35">
        <v>0</v>
      </c>
      <c r="D107" s="36">
        <f t="shared" si="23"/>
        <v>0</v>
      </c>
      <c r="E107" s="35">
        <v>0</v>
      </c>
      <c r="F107" s="37">
        <f t="shared" si="24"/>
        <v>0</v>
      </c>
    </row>
    <row r="108" spans="1:10" ht="42.6" customHeight="1" outlineLevel="3">
      <c r="A108" s="33" t="s">
        <v>88</v>
      </c>
      <c r="B108" s="34" t="s">
        <v>366</v>
      </c>
      <c r="C108" s="35">
        <v>44000</v>
      </c>
      <c r="D108" s="36">
        <f t="shared" si="23"/>
        <v>44</v>
      </c>
      <c r="E108" s="35">
        <v>0</v>
      </c>
      <c r="F108" s="37">
        <f t="shared" si="24"/>
        <v>0</v>
      </c>
    </row>
    <row r="109" spans="1:10" ht="39.6">
      <c r="A109" s="44" t="s">
        <v>470</v>
      </c>
      <c r="B109" s="30" t="s">
        <v>89</v>
      </c>
      <c r="C109" s="41">
        <f t="shared" ref="C109:E109" si="30">C110</f>
        <v>1124650</v>
      </c>
      <c r="D109" s="42">
        <f t="shared" si="23"/>
        <v>1124.6500000000001</v>
      </c>
      <c r="E109" s="41">
        <f t="shared" si="30"/>
        <v>1124650</v>
      </c>
      <c r="F109" s="32">
        <f t="shared" si="24"/>
        <v>1124.6500000000001</v>
      </c>
    </row>
    <row r="110" spans="1:10" ht="26.4" outlineLevel="2">
      <c r="A110" s="38" t="s">
        <v>257</v>
      </c>
      <c r="B110" s="34" t="s">
        <v>90</v>
      </c>
      <c r="C110" s="35">
        <f t="shared" ref="C110:E110" si="31">C111+C112+C113</f>
        <v>1124650</v>
      </c>
      <c r="D110" s="36">
        <f t="shared" si="23"/>
        <v>1124.6500000000001</v>
      </c>
      <c r="E110" s="35">
        <f t="shared" si="31"/>
        <v>1124650</v>
      </c>
      <c r="F110" s="37">
        <f t="shared" si="24"/>
        <v>1124.6500000000001</v>
      </c>
    </row>
    <row r="111" spans="1:10" ht="54" customHeight="1" outlineLevel="3">
      <c r="A111" s="33" t="s">
        <v>367</v>
      </c>
      <c r="B111" s="34" t="s">
        <v>91</v>
      </c>
      <c r="C111" s="35">
        <v>1124650</v>
      </c>
      <c r="D111" s="36">
        <f t="shared" si="23"/>
        <v>1124.6500000000001</v>
      </c>
      <c r="E111" s="35">
        <v>1124650</v>
      </c>
      <c r="F111" s="37">
        <f t="shared" si="24"/>
        <v>1124.6500000000001</v>
      </c>
    </row>
    <row r="112" spans="1:10" ht="41.4" hidden="1" customHeight="1" outlineLevel="3">
      <c r="A112" s="33" t="s">
        <v>371</v>
      </c>
      <c r="B112" s="34" t="s">
        <v>368</v>
      </c>
      <c r="C112" s="35">
        <v>0</v>
      </c>
      <c r="D112" s="36">
        <f t="shared" si="23"/>
        <v>0</v>
      </c>
      <c r="E112" s="35">
        <v>0</v>
      </c>
      <c r="F112" s="37">
        <f t="shared" si="24"/>
        <v>0</v>
      </c>
    </row>
    <row r="113" spans="1:6" ht="53.4" hidden="1" customHeight="1" outlineLevel="3">
      <c r="A113" s="33" t="s">
        <v>369</v>
      </c>
      <c r="B113" s="34" t="s">
        <v>370</v>
      </c>
      <c r="C113" s="35">
        <v>0</v>
      </c>
      <c r="D113" s="36">
        <f t="shared" si="23"/>
        <v>0</v>
      </c>
      <c r="E113" s="35">
        <v>0</v>
      </c>
      <c r="F113" s="37">
        <f t="shared" si="24"/>
        <v>0</v>
      </c>
    </row>
    <row r="114" spans="1:6" ht="29.4" customHeight="1" collapsed="1">
      <c r="A114" s="29" t="s">
        <v>372</v>
      </c>
      <c r="B114" s="30" t="s">
        <v>92</v>
      </c>
      <c r="C114" s="41">
        <f t="shared" ref="C114:E115" si="32">C115</f>
        <v>824000</v>
      </c>
      <c r="D114" s="42">
        <f t="shared" si="23"/>
        <v>824</v>
      </c>
      <c r="E114" s="41">
        <f t="shared" si="32"/>
        <v>824000</v>
      </c>
      <c r="F114" s="32">
        <f t="shared" si="24"/>
        <v>824</v>
      </c>
    </row>
    <row r="115" spans="1:6" ht="26.4" outlineLevel="2">
      <c r="A115" s="33" t="s">
        <v>258</v>
      </c>
      <c r="B115" s="34" t="s">
        <v>93</v>
      </c>
      <c r="C115" s="35">
        <f t="shared" si="32"/>
        <v>824000</v>
      </c>
      <c r="D115" s="36">
        <f t="shared" si="23"/>
        <v>824</v>
      </c>
      <c r="E115" s="35">
        <f t="shared" si="32"/>
        <v>824000</v>
      </c>
      <c r="F115" s="37">
        <f t="shared" si="24"/>
        <v>824</v>
      </c>
    </row>
    <row r="116" spans="1:6" ht="67.2" customHeight="1" outlineLevel="3">
      <c r="A116" s="33" t="s">
        <v>373</v>
      </c>
      <c r="B116" s="34" t="s">
        <v>94</v>
      </c>
      <c r="C116" s="35">
        <v>824000</v>
      </c>
      <c r="D116" s="36">
        <f t="shared" si="23"/>
        <v>824</v>
      </c>
      <c r="E116" s="35">
        <v>824000</v>
      </c>
      <c r="F116" s="37">
        <f t="shared" si="24"/>
        <v>824</v>
      </c>
    </row>
    <row r="117" spans="1:6" ht="39.6">
      <c r="A117" s="29" t="s">
        <v>374</v>
      </c>
      <c r="B117" s="30" t="s">
        <v>95</v>
      </c>
      <c r="C117" s="41">
        <f t="shared" ref="C117:E118" si="33">C118</f>
        <v>50000</v>
      </c>
      <c r="D117" s="42">
        <f t="shared" si="23"/>
        <v>50</v>
      </c>
      <c r="E117" s="41">
        <f t="shared" si="33"/>
        <v>50000</v>
      </c>
      <c r="F117" s="32">
        <f t="shared" si="24"/>
        <v>50</v>
      </c>
    </row>
    <row r="118" spans="1:6" ht="26.4" outlineLevel="2">
      <c r="A118" s="33" t="s">
        <v>259</v>
      </c>
      <c r="B118" s="34" t="s">
        <v>96</v>
      </c>
      <c r="C118" s="35">
        <f t="shared" si="33"/>
        <v>50000</v>
      </c>
      <c r="D118" s="36">
        <f t="shared" si="23"/>
        <v>50</v>
      </c>
      <c r="E118" s="35">
        <f t="shared" si="33"/>
        <v>50000</v>
      </c>
      <c r="F118" s="37">
        <f t="shared" si="24"/>
        <v>50</v>
      </c>
    </row>
    <row r="119" spans="1:6" outlineLevel="3">
      <c r="A119" s="33" t="s">
        <v>97</v>
      </c>
      <c r="B119" s="34" t="s">
        <v>98</v>
      </c>
      <c r="C119" s="35">
        <v>50000</v>
      </c>
      <c r="D119" s="36">
        <f t="shared" si="23"/>
        <v>50</v>
      </c>
      <c r="E119" s="35">
        <v>50000</v>
      </c>
      <c r="F119" s="37">
        <f t="shared" si="24"/>
        <v>50</v>
      </c>
    </row>
    <row r="120" spans="1:6" ht="53.4" customHeight="1" outlineLevel="3">
      <c r="A120" s="29" t="s">
        <v>375</v>
      </c>
      <c r="B120" s="45" t="s">
        <v>297</v>
      </c>
      <c r="C120" s="41">
        <f t="shared" ref="C120:E120" si="34">C121+C124</f>
        <v>352000</v>
      </c>
      <c r="D120" s="42">
        <f t="shared" si="23"/>
        <v>352</v>
      </c>
      <c r="E120" s="41">
        <f t="shared" si="34"/>
        <v>352000</v>
      </c>
      <c r="F120" s="32">
        <f t="shared" si="24"/>
        <v>352</v>
      </c>
    </row>
    <row r="121" spans="1:6" ht="28.2" customHeight="1" outlineLevel="3">
      <c r="A121" s="46" t="s">
        <v>260</v>
      </c>
      <c r="B121" s="34" t="s">
        <v>230</v>
      </c>
      <c r="C121" s="35">
        <f t="shared" ref="C121:E121" si="35">C122+C123</f>
        <v>102000</v>
      </c>
      <c r="D121" s="36">
        <f t="shared" si="23"/>
        <v>102</v>
      </c>
      <c r="E121" s="35">
        <f t="shared" si="35"/>
        <v>102000</v>
      </c>
      <c r="F121" s="37">
        <f t="shared" si="24"/>
        <v>102</v>
      </c>
    </row>
    <row r="122" spans="1:6" ht="66" outlineLevel="3">
      <c r="A122" s="33" t="s">
        <v>376</v>
      </c>
      <c r="B122" s="34" t="s">
        <v>231</v>
      </c>
      <c r="C122" s="35">
        <v>20000</v>
      </c>
      <c r="D122" s="36">
        <f t="shared" si="23"/>
        <v>20</v>
      </c>
      <c r="E122" s="35">
        <v>20000</v>
      </c>
      <c r="F122" s="37">
        <f t="shared" si="24"/>
        <v>20</v>
      </c>
    </row>
    <row r="123" spans="1:6" ht="28.2" customHeight="1" outlineLevel="3">
      <c r="A123" s="33" t="s">
        <v>232</v>
      </c>
      <c r="B123" s="34" t="s">
        <v>233</v>
      </c>
      <c r="C123" s="35">
        <v>82000</v>
      </c>
      <c r="D123" s="36">
        <f t="shared" si="23"/>
        <v>82</v>
      </c>
      <c r="E123" s="35">
        <v>82000</v>
      </c>
      <c r="F123" s="37">
        <f t="shared" si="24"/>
        <v>82</v>
      </c>
    </row>
    <row r="124" spans="1:6" outlineLevel="3">
      <c r="A124" s="33" t="s">
        <v>261</v>
      </c>
      <c r="B124" s="34" t="s">
        <v>234</v>
      </c>
      <c r="C124" s="35">
        <f t="shared" ref="C124:E124" si="36">C125</f>
        <v>250000</v>
      </c>
      <c r="D124" s="36">
        <f t="shared" si="23"/>
        <v>250</v>
      </c>
      <c r="E124" s="35">
        <f t="shared" si="36"/>
        <v>250000</v>
      </c>
      <c r="F124" s="37">
        <f t="shared" si="24"/>
        <v>250</v>
      </c>
    </row>
    <row r="125" spans="1:6" ht="26.4" outlineLevel="3">
      <c r="A125" s="33" t="s">
        <v>236</v>
      </c>
      <c r="B125" s="34" t="s">
        <v>235</v>
      </c>
      <c r="C125" s="35">
        <v>250000</v>
      </c>
      <c r="D125" s="36">
        <f t="shared" si="23"/>
        <v>250</v>
      </c>
      <c r="E125" s="35">
        <v>250000</v>
      </c>
      <c r="F125" s="37">
        <f t="shared" si="24"/>
        <v>250</v>
      </c>
    </row>
    <row r="126" spans="1:6" ht="41.4" customHeight="1">
      <c r="A126" s="29" t="s">
        <v>377</v>
      </c>
      <c r="B126" s="30" t="s">
        <v>99</v>
      </c>
      <c r="C126" s="41">
        <f t="shared" ref="C126:E126" si="37">C127</f>
        <v>3754000</v>
      </c>
      <c r="D126" s="42">
        <f t="shared" si="23"/>
        <v>3754</v>
      </c>
      <c r="E126" s="41">
        <f t="shared" si="37"/>
        <v>3754000</v>
      </c>
      <c r="F126" s="32">
        <f t="shared" si="24"/>
        <v>3754</v>
      </c>
    </row>
    <row r="127" spans="1:6" ht="26.4" outlineLevel="2">
      <c r="A127" s="33" t="s">
        <v>262</v>
      </c>
      <c r="B127" s="34" t="s">
        <v>100</v>
      </c>
      <c r="C127" s="35">
        <f t="shared" ref="C127:E127" si="38">C128+C129+C130</f>
        <v>3754000</v>
      </c>
      <c r="D127" s="36">
        <f t="shared" si="23"/>
        <v>3754</v>
      </c>
      <c r="E127" s="35">
        <f t="shared" si="38"/>
        <v>3754000</v>
      </c>
      <c r="F127" s="37">
        <f t="shared" si="24"/>
        <v>3754</v>
      </c>
    </row>
    <row r="128" spans="1:6" outlineLevel="3">
      <c r="A128" s="33" t="s">
        <v>101</v>
      </c>
      <c r="B128" s="34" t="s">
        <v>102</v>
      </c>
      <c r="C128" s="35">
        <v>54000</v>
      </c>
      <c r="D128" s="36">
        <f t="shared" si="23"/>
        <v>54</v>
      </c>
      <c r="E128" s="35">
        <v>54000</v>
      </c>
      <c r="F128" s="37">
        <f t="shared" si="24"/>
        <v>54</v>
      </c>
    </row>
    <row r="129" spans="1:6" ht="26.4" outlineLevel="3">
      <c r="A129" s="33" t="s">
        <v>103</v>
      </c>
      <c r="B129" s="34" t="s">
        <v>104</v>
      </c>
      <c r="C129" s="35">
        <v>800000</v>
      </c>
      <c r="D129" s="36">
        <f t="shared" si="23"/>
        <v>800</v>
      </c>
      <c r="E129" s="35">
        <v>800000</v>
      </c>
      <c r="F129" s="37">
        <f t="shared" si="24"/>
        <v>800</v>
      </c>
    </row>
    <row r="130" spans="1:6" outlineLevel="3">
      <c r="A130" s="33" t="s">
        <v>105</v>
      </c>
      <c r="B130" s="34" t="s">
        <v>106</v>
      </c>
      <c r="C130" s="35">
        <v>2900000</v>
      </c>
      <c r="D130" s="36">
        <f t="shared" si="23"/>
        <v>2900</v>
      </c>
      <c r="E130" s="35">
        <v>2900000</v>
      </c>
      <c r="F130" s="37">
        <f t="shared" si="24"/>
        <v>2900</v>
      </c>
    </row>
    <row r="131" spans="1:6" ht="27" customHeight="1">
      <c r="A131" s="29" t="s">
        <v>378</v>
      </c>
      <c r="B131" s="30" t="s">
        <v>107</v>
      </c>
      <c r="C131" s="41">
        <f>C132+C139+C145</f>
        <v>36983387.079999998</v>
      </c>
      <c r="D131" s="42">
        <f t="shared" si="23"/>
        <v>36983.38708</v>
      </c>
      <c r="E131" s="41">
        <f>E132+E139+E145</f>
        <v>38352387.079999998</v>
      </c>
      <c r="F131" s="32">
        <f t="shared" si="24"/>
        <v>38352.38708</v>
      </c>
    </row>
    <row r="132" spans="1:6" ht="28.2" customHeight="1" outlineLevel="1">
      <c r="A132" s="33" t="s">
        <v>379</v>
      </c>
      <c r="B132" s="34" t="s">
        <v>108</v>
      </c>
      <c r="C132" s="35">
        <f t="shared" ref="C132:E132" si="39">C133</f>
        <v>27303031</v>
      </c>
      <c r="D132" s="36">
        <f t="shared" si="23"/>
        <v>27303.030999999999</v>
      </c>
      <c r="E132" s="35">
        <f t="shared" si="39"/>
        <v>28303031</v>
      </c>
      <c r="F132" s="37">
        <f t="shared" si="24"/>
        <v>28303.030999999999</v>
      </c>
    </row>
    <row r="133" spans="1:6" ht="39.6" outlineLevel="2">
      <c r="A133" s="33" t="s">
        <v>263</v>
      </c>
      <c r="B133" s="34" t="s">
        <v>109</v>
      </c>
      <c r="C133" s="35">
        <f t="shared" ref="C133:E133" si="40">C134+C135+C137+C136+C138</f>
        <v>27303031</v>
      </c>
      <c r="D133" s="36">
        <f t="shared" si="23"/>
        <v>27303.030999999999</v>
      </c>
      <c r="E133" s="35">
        <f t="shared" si="40"/>
        <v>28303031</v>
      </c>
      <c r="F133" s="37">
        <f t="shared" si="24"/>
        <v>28303.030999999999</v>
      </c>
    </row>
    <row r="134" spans="1:6" ht="26.4" outlineLevel="3">
      <c r="A134" s="33" t="s">
        <v>110</v>
      </c>
      <c r="B134" s="34" t="s">
        <v>111</v>
      </c>
      <c r="C134" s="35">
        <v>21500000</v>
      </c>
      <c r="D134" s="36">
        <f t="shared" si="23"/>
        <v>21500</v>
      </c>
      <c r="E134" s="35">
        <v>21500000</v>
      </c>
      <c r="F134" s="37">
        <f t="shared" si="24"/>
        <v>21500</v>
      </c>
    </row>
    <row r="135" spans="1:6" ht="26.4" outlineLevel="3">
      <c r="A135" s="33" t="s">
        <v>112</v>
      </c>
      <c r="B135" s="34" t="s">
        <v>113</v>
      </c>
      <c r="C135" s="35">
        <v>5500000</v>
      </c>
      <c r="D135" s="36">
        <f t="shared" si="23"/>
        <v>5500</v>
      </c>
      <c r="E135" s="35">
        <v>6500000</v>
      </c>
      <c r="F135" s="37">
        <f t="shared" si="24"/>
        <v>6500</v>
      </c>
    </row>
    <row r="136" spans="1:6" ht="69" hidden="1" customHeight="1" outlineLevel="3">
      <c r="A136" s="33" t="s">
        <v>238</v>
      </c>
      <c r="B136" s="34" t="s">
        <v>239</v>
      </c>
      <c r="C136" s="35">
        <v>0</v>
      </c>
      <c r="D136" s="36">
        <f t="shared" si="23"/>
        <v>0</v>
      </c>
      <c r="E136" s="35">
        <v>0</v>
      </c>
      <c r="F136" s="37">
        <f t="shared" si="24"/>
        <v>0</v>
      </c>
    </row>
    <row r="137" spans="1:6" ht="39.6" hidden="1" outlineLevel="3">
      <c r="A137" s="40" t="s">
        <v>380</v>
      </c>
      <c r="B137" s="34" t="s">
        <v>114</v>
      </c>
      <c r="C137" s="35">
        <v>0</v>
      </c>
      <c r="D137" s="36">
        <f t="shared" si="23"/>
        <v>0</v>
      </c>
      <c r="E137" s="35">
        <v>0</v>
      </c>
      <c r="F137" s="37">
        <f t="shared" si="24"/>
        <v>0</v>
      </c>
    </row>
    <row r="138" spans="1:6" ht="40.200000000000003" customHeight="1" outlineLevel="3">
      <c r="A138" s="33" t="s">
        <v>115</v>
      </c>
      <c r="B138" s="34" t="s">
        <v>116</v>
      </c>
      <c r="C138" s="35">
        <v>303031</v>
      </c>
      <c r="D138" s="36">
        <f t="shared" si="23"/>
        <v>303.03100000000001</v>
      </c>
      <c r="E138" s="35">
        <v>303031</v>
      </c>
      <c r="F138" s="37">
        <f t="shared" si="24"/>
        <v>303.03100000000001</v>
      </c>
    </row>
    <row r="139" spans="1:6" ht="26.4" outlineLevel="1">
      <c r="A139" s="33" t="s">
        <v>384</v>
      </c>
      <c r="B139" s="34" t="s">
        <v>117</v>
      </c>
      <c r="C139" s="35">
        <f t="shared" ref="C139:E139" si="41">C140+C141+C142</f>
        <v>3513387.08</v>
      </c>
      <c r="D139" s="36">
        <f t="shared" ref="D139:D202" si="42">C139/1000</f>
        <v>3513.38708</v>
      </c>
      <c r="E139" s="35">
        <f t="shared" si="41"/>
        <v>3513387.08</v>
      </c>
      <c r="F139" s="37">
        <f t="shared" ref="F139:F202" si="43">E139/1000</f>
        <v>3513.38708</v>
      </c>
    </row>
    <row r="140" spans="1:6" ht="26.4" hidden="1" outlineLevel="1">
      <c r="A140" s="33" t="s">
        <v>449</v>
      </c>
      <c r="B140" s="34" t="s">
        <v>450</v>
      </c>
      <c r="C140" s="35">
        <v>0</v>
      </c>
      <c r="D140" s="36">
        <f t="shared" si="42"/>
        <v>0</v>
      </c>
      <c r="E140" s="35">
        <v>0</v>
      </c>
      <c r="F140" s="37">
        <f t="shared" si="43"/>
        <v>0</v>
      </c>
    </row>
    <row r="141" spans="1:6" ht="52.8" hidden="1" outlineLevel="1">
      <c r="A141" s="33" t="s">
        <v>452</v>
      </c>
      <c r="B141" s="34" t="s">
        <v>451</v>
      </c>
      <c r="C141" s="35">
        <v>0</v>
      </c>
      <c r="D141" s="36">
        <f t="shared" si="42"/>
        <v>0</v>
      </c>
      <c r="E141" s="35">
        <v>0</v>
      </c>
      <c r="F141" s="37">
        <f t="shared" si="43"/>
        <v>0</v>
      </c>
    </row>
    <row r="142" spans="1:6" ht="28.8" customHeight="1" outlineLevel="2">
      <c r="A142" s="33" t="s">
        <v>264</v>
      </c>
      <c r="B142" s="34" t="s">
        <v>118</v>
      </c>
      <c r="C142" s="35">
        <f t="shared" ref="C142:E142" si="44">C143+C144</f>
        <v>3513387.08</v>
      </c>
      <c r="D142" s="36">
        <f t="shared" si="42"/>
        <v>3513.38708</v>
      </c>
      <c r="E142" s="35">
        <f t="shared" si="44"/>
        <v>3513387.08</v>
      </c>
      <c r="F142" s="37">
        <f t="shared" si="43"/>
        <v>3513.38708</v>
      </c>
    </row>
    <row r="143" spans="1:6" ht="39.6" outlineLevel="3">
      <c r="A143" s="33" t="s">
        <v>381</v>
      </c>
      <c r="B143" s="34" t="s">
        <v>119</v>
      </c>
      <c r="C143" s="35">
        <v>3510000</v>
      </c>
      <c r="D143" s="36">
        <f t="shared" si="42"/>
        <v>3510</v>
      </c>
      <c r="E143" s="35">
        <v>3510000</v>
      </c>
      <c r="F143" s="37">
        <f t="shared" si="43"/>
        <v>3510</v>
      </c>
    </row>
    <row r="144" spans="1:6" ht="40.950000000000003" customHeight="1" outlineLevel="3">
      <c r="A144" s="33" t="s">
        <v>382</v>
      </c>
      <c r="B144" s="34" t="s">
        <v>120</v>
      </c>
      <c r="C144" s="35">
        <v>3387.08</v>
      </c>
      <c r="D144" s="36">
        <f t="shared" si="42"/>
        <v>3.3870800000000001</v>
      </c>
      <c r="E144" s="35">
        <v>3387.08</v>
      </c>
      <c r="F144" s="37">
        <f t="shared" si="43"/>
        <v>3.3870800000000001</v>
      </c>
    </row>
    <row r="145" spans="1:6" ht="26.4" outlineLevel="1">
      <c r="A145" s="33" t="s">
        <v>383</v>
      </c>
      <c r="B145" s="34" t="s">
        <v>121</v>
      </c>
      <c r="C145" s="35">
        <f t="shared" ref="C145:E146" si="45">C146</f>
        <v>6166969</v>
      </c>
      <c r="D145" s="36">
        <f t="shared" si="42"/>
        <v>6166.9690000000001</v>
      </c>
      <c r="E145" s="35">
        <f t="shared" si="45"/>
        <v>6535969</v>
      </c>
      <c r="F145" s="37">
        <f t="shared" si="43"/>
        <v>6535.9690000000001</v>
      </c>
    </row>
    <row r="146" spans="1:6" ht="26.4" outlineLevel="2">
      <c r="A146" s="33" t="s">
        <v>265</v>
      </c>
      <c r="B146" s="34" t="s">
        <v>122</v>
      </c>
      <c r="C146" s="35">
        <f t="shared" si="45"/>
        <v>6166969</v>
      </c>
      <c r="D146" s="36">
        <f t="shared" si="42"/>
        <v>6166.9690000000001</v>
      </c>
      <c r="E146" s="35">
        <f t="shared" si="45"/>
        <v>6535969</v>
      </c>
      <c r="F146" s="37">
        <f t="shared" si="43"/>
        <v>6535.9690000000001</v>
      </c>
    </row>
    <row r="147" spans="1:6" ht="26.4" outlineLevel="3">
      <c r="A147" s="33" t="s">
        <v>123</v>
      </c>
      <c r="B147" s="34" t="s">
        <v>124</v>
      </c>
      <c r="C147" s="35">
        <v>6166969</v>
      </c>
      <c r="D147" s="36">
        <f t="shared" si="42"/>
        <v>6166.9690000000001</v>
      </c>
      <c r="E147" s="35">
        <v>6535969</v>
      </c>
      <c r="F147" s="37">
        <f t="shared" si="43"/>
        <v>6535.9690000000001</v>
      </c>
    </row>
    <row r="148" spans="1:6" ht="39" customHeight="1">
      <c r="A148" s="29" t="s">
        <v>385</v>
      </c>
      <c r="B148" s="30" t="s">
        <v>125</v>
      </c>
      <c r="C148" s="41">
        <f>C149+C153+C160+C164</f>
        <v>1798600</v>
      </c>
      <c r="D148" s="42">
        <f t="shared" si="42"/>
        <v>1798.6</v>
      </c>
      <c r="E148" s="41">
        <f>E149+E153+E160+E164</f>
        <v>1790000</v>
      </c>
      <c r="F148" s="32">
        <f t="shared" si="43"/>
        <v>1790</v>
      </c>
    </row>
    <row r="149" spans="1:6" ht="0.6" hidden="1" customHeight="1" outlineLevel="1">
      <c r="A149" s="33" t="s">
        <v>386</v>
      </c>
      <c r="B149" s="34" t="s">
        <v>126</v>
      </c>
      <c r="C149" s="35">
        <f t="shared" ref="C149:E149" si="46">C150</f>
        <v>0</v>
      </c>
      <c r="D149" s="36">
        <f t="shared" si="42"/>
        <v>0</v>
      </c>
      <c r="E149" s="35">
        <f t="shared" si="46"/>
        <v>0</v>
      </c>
      <c r="F149" s="37">
        <f t="shared" si="43"/>
        <v>0</v>
      </c>
    </row>
    <row r="150" spans="1:6" ht="39.6" hidden="1" customHeight="1" outlineLevel="2">
      <c r="A150" s="33" t="s">
        <v>387</v>
      </c>
      <c r="B150" s="34" t="s">
        <v>127</v>
      </c>
      <c r="C150" s="35">
        <f t="shared" ref="C150:E150" si="47">C151+C152</f>
        <v>0</v>
      </c>
      <c r="D150" s="36">
        <f t="shared" si="42"/>
        <v>0</v>
      </c>
      <c r="E150" s="35">
        <f t="shared" si="47"/>
        <v>0</v>
      </c>
      <c r="F150" s="37">
        <f t="shared" si="43"/>
        <v>0</v>
      </c>
    </row>
    <row r="151" spans="1:6" ht="39.6" hidden="1" outlineLevel="3">
      <c r="A151" s="40" t="s">
        <v>388</v>
      </c>
      <c r="B151" s="34" t="s">
        <v>389</v>
      </c>
      <c r="C151" s="35">
        <v>0</v>
      </c>
      <c r="D151" s="36">
        <f t="shared" si="42"/>
        <v>0</v>
      </c>
      <c r="E151" s="35">
        <v>0</v>
      </c>
      <c r="F151" s="37">
        <f t="shared" si="43"/>
        <v>0</v>
      </c>
    </row>
    <row r="152" spans="1:6" ht="41.4" hidden="1" customHeight="1" outlineLevel="3">
      <c r="A152" s="33" t="s">
        <v>463</v>
      </c>
      <c r="B152" s="34" t="s">
        <v>128</v>
      </c>
      <c r="C152" s="35">
        <v>0</v>
      </c>
      <c r="D152" s="36">
        <f t="shared" si="42"/>
        <v>0</v>
      </c>
      <c r="E152" s="35">
        <v>0</v>
      </c>
      <c r="F152" s="37">
        <f t="shared" si="43"/>
        <v>0</v>
      </c>
    </row>
    <row r="153" spans="1:6" ht="28.2" customHeight="1" outlineLevel="1" collapsed="1">
      <c r="A153" s="33" t="s">
        <v>244</v>
      </c>
      <c r="B153" s="34" t="s">
        <v>129</v>
      </c>
      <c r="C153" s="35">
        <f t="shared" ref="C153:E153" si="48">C154+C156</f>
        <v>1790000</v>
      </c>
      <c r="D153" s="36">
        <f t="shared" si="42"/>
        <v>1790</v>
      </c>
      <c r="E153" s="35">
        <f t="shared" si="48"/>
        <v>1790000</v>
      </c>
      <c r="F153" s="37">
        <f t="shared" si="43"/>
        <v>1790</v>
      </c>
    </row>
    <row r="154" spans="1:6" ht="27.6" customHeight="1" outlineLevel="2">
      <c r="A154" s="33" t="s">
        <v>266</v>
      </c>
      <c r="B154" s="34" t="s">
        <v>130</v>
      </c>
      <c r="C154" s="35">
        <f t="shared" ref="C154:E154" si="49">C155</f>
        <v>1000000</v>
      </c>
      <c r="D154" s="36">
        <f t="shared" si="42"/>
        <v>1000</v>
      </c>
      <c r="E154" s="35">
        <f t="shared" si="49"/>
        <v>1000000</v>
      </c>
      <c r="F154" s="37">
        <f t="shared" si="43"/>
        <v>1000</v>
      </c>
    </row>
    <row r="155" spans="1:6" outlineLevel="3">
      <c r="A155" s="33" t="s">
        <v>131</v>
      </c>
      <c r="B155" s="34" t="s">
        <v>132</v>
      </c>
      <c r="C155" s="35">
        <v>1000000</v>
      </c>
      <c r="D155" s="36">
        <f t="shared" si="42"/>
        <v>1000</v>
      </c>
      <c r="E155" s="35">
        <v>1000000</v>
      </c>
      <c r="F155" s="37">
        <f t="shared" si="43"/>
        <v>1000</v>
      </c>
    </row>
    <row r="156" spans="1:6" ht="26.4" outlineLevel="2">
      <c r="A156" s="33" t="s">
        <v>476</v>
      </c>
      <c r="B156" s="34" t="s">
        <v>133</v>
      </c>
      <c r="C156" s="47">
        <f t="shared" ref="C156:E156" si="50">C157+C158+C159</f>
        <v>790000</v>
      </c>
      <c r="D156" s="36">
        <f t="shared" si="42"/>
        <v>790</v>
      </c>
      <c r="E156" s="47">
        <f t="shared" si="50"/>
        <v>790000</v>
      </c>
      <c r="F156" s="37">
        <f t="shared" si="43"/>
        <v>790</v>
      </c>
    </row>
    <row r="157" spans="1:6" ht="25.8" customHeight="1" outlineLevel="3">
      <c r="A157" s="33" t="s">
        <v>390</v>
      </c>
      <c r="B157" s="34" t="s">
        <v>134</v>
      </c>
      <c r="C157" s="35">
        <v>790000</v>
      </c>
      <c r="D157" s="36">
        <f t="shared" si="42"/>
        <v>790</v>
      </c>
      <c r="E157" s="35">
        <v>790000</v>
      </c>
      <c r="F157" s="37">
        <f t="shared" si="43"/>
        <v>790</v>
      </c>
    </row>
    <row r="158" spans="1:6" ht="40.200000000000003" hidden="1" customHeight="1" outlineLevel="3">
      <c r="A158" s="33" t="s">
        <v>457</v>
      </c>
      <c r="B158" s="34">
        <v>1320292170</v>
      </c>
      <c r="C158" s="35">
        <v>0</v>
      </c>
      <c r="D158" s="36">
        <f t="shared" si="42"/>
        <v>0</v>
      </c>
      <c r="E158" s="35">
        <v>0</v>
      </c>
      <c r="F158" s="37">
        <f t="shared" si="43"/>
        <v>0</v>
      </c>
    </row>
    <row r="159" spans="1:6" ht="42" hidden="1" customHeight="1" outlineLevel="3">
      <c r="A159" s="33" t="s">
        <v>459</v>
      </c>
      <c r="B159" s="34" t="s">
        <v>458</v>
      </c>
      <c r="C159" s="35">
        <v>0</v>
      </c>
      <c r="D159" s="36">
        <f t="shared" si="42"/>
        <v>0</v>
      </c>
      <c r="E159" s="35">
        <v>0</v>
      </c>
      <c r="F159" s="37">
        <f t="shared" si="43"/>
        <v>0</v>
      </c>
    </row>
    <row r="160" spans="1:6" ht="26.4" outlineLevel="1" collapsed="1">
      <c r="A160" s="33" t="s">
        <v>391</v>
      </c>
      <c r="B160" s="34" t="s">
        <v>135</v>
      </c>
      <c r="C160" s="35">
        <f t="shared" ref="C160:E160" si="51">C161</f>
        <v>8600</v>
      </c>
      <c r="D160" s="36">
        <f t="shared" si="42"/>
        <v>8.6</v>
      </c>
      <c r="E160" s="35">
        <f t="shared" si="51"/>
        <v>0</v>
      </c>
      <c r="F160" s="37">
        <f t="shared" si="43"/>
        <v>0</v>
      </c>
    </row>
    <row r="161" spans="1:6" ht="26.4" outlineLevel="2">
      <c r="A161" s="33" t="s">
        <v>392</v>
      </c>
      <c r="B161" s="34" t="s">
        <v>136</v>
      </c>
      <c r="C161" s="35">
        <f t="shared" ref="C161:E161" si="52">C162+C163</f>
        <v>8600</v>
      </c>
      <c r="D161" s="36">
        <f t="shared" si="42"/>
        <v>8.6</v>
      </c>
      <c r="E161" s="35">
        <f t="shared" si="52"/>
        <v>0</v>
      </c>
      <c r="F161" s="37">
        <f t="shared" si="43"/>
        <v>0</v>
      </c>
    </row>
    <row r="162" spans="1:6" ht="26.4" hidden="1" outlineLevel="3">
      <c r="A162" s="33" t="s">
        <v>137</v>
      </c>
      <c r="B162" s="34" t="s">
        <v>138</v>
      </c>
      <c r="C162" s="35">
        <v>0</v>
      </c>
      <c r="D162" s="36">
        <f t="shared" si="42"/>
        <v>0</v>
      </c>
      <c r="E162" s="35">
        <v>0</v>
      </c>
      <c r="F162" s="37">
        <f t="shared" si="43"/>
        <v>0</v>
      </c>
    </row>
    <row r="163" spans="1:6" ht="39.6" outlineLevel="3">
      <c r="A163" s="33" t="s">
        <v>464</v>
      </c>
      <c r="B163" s="34" t="s">
        <v>139</v>
      </c>
      <c r="C163" s="35">
        <v>8600</v>
      </c>
      <c r="D163" s="36">
        <f t="shared" si="42"/>
        <v>8.6</v>
      </c>
      <c r="E163" s="35">
        <v>0</v>
      </c>
      <c r="F163" s="37">
        <f t="shared" si="43"/>
        <v>0</v>
      </c>
    </row>
    <row r="164" spans="1:6" ht="26.4" hidden="1" outlineLevel="1">
      <c r="A164" s="40" t="s">
        <v>140</v>
      </c>
      <c r="B164" s="34" t="s">
        <v>141</v>
      </c>
      <c r="C164" s="35">
        <f t="shared" ref="C164:E165" si="53">C165</f>
        <v>0</v>
      </c>
      <c r="D164" s="36">
        <f t="shared" si="42"/>
        <v>0</v>
      </c>
      <c r="E164" s="35">
        <f t="shared" si="53"/>
        <v>0</v>
      </c>
      <c r="F164" s="37">
        <f t="shared" si="43"/>
        <v>0</v>
      </c>
    </row>
    <row r="165" spans="1:6" ht="26.4" hidden="1" outlineLevel="2">
      <c r="A165" s="40" t="s">
        <v>142</v>
      </c>
      <c r="B165" s="34" t="s">
        <v>143</v>
      </c>
      <c r="C165" s="35">
        <f t="shared" si="53"/>
        <v>0</v>
      </c>
      <c r="D165" s="36">
        <f t="shared" si="42"/>
        <v>0</v>
      </c>
      <c r="E165" s="35">
        <f t="shared" si="53"/>
        <v>0</v>
      </c>
      <c r="F165" s="37">
        <f t="shared" si="43"/>
        <v>0</v>
      </c>
    </row>
    <row r="166" spans="1:6" ht="39.6" hidden="1" outlineLevel="3">
      <c r="A166" s="40" t="s">
        <v>144</v>
      </c>
      <c r="B166" s="34" t="s">
        <v>145</v>
      </c>
      <c r="C166" s="35">
        <v>0</v>
      </c>
      <c r="D166" s="36">
        <f t="shared" si="42"/>
        <v>0</v>
      </c>
      <c r="E166" s="35">
        <v>0</v>
      </c>
      <c r="F166" s="37">
        <f t="shared" si="43"/>
        <v>0</v>
      </c>
    </row>
    <row r="167" spans="1:6" ht="42" customHeight="1" collapsed="1">
      <c r="A167" s="29" t="s">
        <v>393</v>
      </c>
      <c r="B167" s="30" t="s">
        <v>146</v>
      </c>
      <c r="C167" s="41">
        <f t="shared" ref="C167:E167" si="54">C168+C170</f>
        <v>20191922</v>
      </c>
      <c r="D167" s="42">
        <f t="shared" si="42"/>
        <v>20191.921999999999</v>
      </c>
      <c r="E167" s="41">
        <f t="shared" si="54"/>
        <v>20191922</v>
      </c>
      <c r="F167" s="32">
        <f t="shared" si="43"/>
        <v>20191.921999999999</v>
      </c>
    </row>
    <row r="168" spans="1:6" ht="28.2" customHeight="1" outlineLevel="2">
      <c r="A168" s="33" t="s">
        <v>394</v>
      </c>
      <c r="B168" s="34" t="s">
        <v>147</v>
      </c>
      <c r="C168" s="35">
        <f t="shared" ref="C168:E168" si="55">C169</f>
        <v>20191922</v>
      </c>
      <c r="D168" s="36">
        <f t="shared" si="42"/>
        <v>20191.921999999999</v>
      </c>
      <c r="E168" s="35">
        <f t="shared" si="55"/>
        <v>20191922</v>
      </c>
      <c r="F168" s="37">
        <f t="shared" si="43"/>
        <v>20191.921999999999</v>
      </c>
    </row>
    <row r="169" spans="1:6" ht="28.8" customHeight="1" outlineLevel="3">
      <c r="A169" s="33" t="s">
        <v>395</v>
      </c>
      <c r="B169" s="34" t="s">
        <v>148</v>
      </c>
      <c r="C169" s="35">
        <f t="shared" ref="C169:E169" si="56">3000221+906067+11794650+25000+3561984+900000+2000+2000</f>
        <v>20191922</v>
      </c>
      <c r="D169" s="36">
        <f t="shared" si="42"/>
        <v>20191.921999999999</v>
      </c>
      <c r="E169" s="35">
        <f t="shared" si="56"/>
        <v>20191922</v>
      </c>
      <c r="F169" s="37">
        <f t="shared" si="43"/>
        <v>20191.921999999999</v>
      </c>
    </row>
    <row r="170" spans="1:6" ht="26.4" hidden="1" outlineLevel="2">
      <c r="A170" s="40" t="s">
        <v>267</v>
      </c>
      <c r="B170" s="34" t="s">
        <v>149</v>
      </c>
      <c r="C170" s="35">
        <f t="shared" ref="C170:E170" si="57">C171+C172</f>
        <v>0</v>
      </c>
      <c r="D170" s="36">
        <f t="shared" si="42"/>
        <v>0</v>
      </c>
      <c r="E170" s="35">
        <f t="shared" si="57"/>
        <v>0</v>
      </c>
      <c r="F170" s="37">
        <f t="shared" si="43"/>
        <v>0</v>
      </c>
    </row>
    <row r="171" spans="1:6" ht="39.6" hidden="1" outlineLevel="3">
      <c r="A171" s="40" t="s">
        <v>150</v>
      </c>
      <c r="B171" s="34" t="s">
        <v>151</v>
      </c>
      <c r="C171" s="35">
        <v>0</v>
      </c>
      <c r="D171" s="36">
        <f t="shared" si="42"/>
        <v>0</v>
      </c>
      <c r="E171" s="35">
        <v>0</v>
      </c>
      <c r="F171" s="37">
        <f t="shared" si="43"/>
        <v>0</v>
      </c>
    </row>
    <row r="172" spans="1:6" ht="52.8" hidden="1" outlineLevel="3">
      <c r="A172" s="40" t="s">
        <v>152</v>
      </c>
      <c r="B172" s="34" t="s">
        <v>153</v>
      </c>
      <c r="C172" s="35">
        <v>0</v>
      </c>
      <c r="D172" s="36">
        <f t="shared" si="42"/>
        <v>0</v>
      </c>
      <c r="E172" s="35">
        <v>0</v>
      </c>
      <c r="F172" s="37">
        <f t="shared" si="43"/>
        <v>0</v>
      </c>
    </row>
    <row r="173" spans="1:6" ht="39.6" collapsed="1">
      <c r="A173" s="44" t="s">
        <v>396</v>
      </c>
      <c r="B173" s="45" t="s">
        <v>154</v>
      </c>
      <c r="C173" s="41">
        <f t="shared" ref="C173:E173" si="58">C174</f>
        <v>470000</v>
      </c>
      <c r="D173" s="42">
        <f t="shared" si="42"/>
        <v>470</v>
      </c>
      <c r="E173" s="41">
        <f t="shared" si="58"/>
        <v>470000</v>
      </c>
      <c r="F173" s="32">
        <f t="shared" si="43"/>
        <v>470</v>
      </c>
    </row>
    <row r="174" spans="1:6" ht="26.4" outlineLevel="2">
      <c r="A174" s="33" t="s">
        <v>268</v>
      </c>
      <c r="B174" s="34" t="s">
        <v>155</v>
      </c>
      <c r="C174" s="35">
        <f t="shared" ref="C174:E174" si="59">C175+C176</f>
        <v>470000</v>
      </c>
      <c r="D174" s="36">
        <f t="shared" si="42"/>
        <v>470</v>
      </c>
      <c r="E174" s="35">
        <f t="shared" si="59"/>
        <v>470000</v>
      </c>
      <c r="F174" s="37">
        <f t="shared" si="43"/>
        <v>470</v>
      </c>
    </row>
    <row r="175" spans="1:6" ht="52.8" outlineLevel="3">
      <c r="A175" s="33" t="s">
        <v>397</v>
      </c>
      <c r="B175" s="34" t="s">
        <v>156</v>
      </c>
      <c r="C175" s="35">
        <f t="shared" ref="C175:E175" si="60">120000+100000</f>
        <v>220000</v>
      </c>
      <c r="D175" s="36">
        <f t="shared" si="42"/>
        <v>220</v>
      </c>
      <c r="E175" s="35">
        <f t="shared" si="60"/>
        <v>220000</v>
      </c>
      <c r="F175" s="37">
        <f t="shared" si="43"/>
        <v>220</v>
      </c>
    </row>
    <row r="176" spans="1:6" ht="26.4" outlineLevel="3">
      <c r="A176" s="33" t="s">
        <v>398</v>
      </c>
      <c r="B176" s="34" t="s">
        <v>157</v>
      </c>
      <c r="C176" s="35">
        <v>250000</v>
      </c>
      <c r="D176" s="36">
        <f t="shared" si="42"/>
        <v>250</v>
      </c>
      <c r="E176" s="35">
        <v>250000</v>
      </c>
      <c r="F176" s="37">
        <f t="shared" si="43"/>
        <v>250</v>
      </c>
    </row>
    <row r="177" spans="1:6" ht="28.8" customHeight="1">
      <c r="A177" s="29" t="s">
        <v>399</v>
      </c>
      <c r="B177" s="30" t="s">
        <v>158</v>
      </c>
      <c r="C177" s="41">
        <f t="shared" ref="C177:E178" si="61">C178</f>
        <v>5000</v>
      </c>
      <c r="D177" s="42">
        <f t="shared" si="42"/>
        <v>5</v>
      </c>
      <c r="E177" s="41">
        <f t="shared" si="61"/>
        <v>5000</v>
      </c>
      <c r="F177" s="32">
        <f t="shared" si="43"/>
        <v>5</v>
      </c>
    </row>
    <row r="178" spans="1:6" ht="26.4" outlineLevel="2">
      <c r="A178" s="33" t="s">
        <v>269</v>
      </c>
      <c r="B178" s="34" t="s">
        <v>159</v>
      </c>
      <c r="C178" s="35">
        <f t="shared" si="61"/>
        <v>5000</v>
      </c>
      <c r="D178" s="36">
        <f t="shared" si="42"/>
        <v>5</v>
      </c>
      <c r="E178" s="35">
        <f t="shared" si="61"/>
        <v>5000</v>
      </c>
      <c r="F178" s="37">
        <f t="shared" si="43"/>
        <v>5</v>
      </c>
    </row>
    <row r="179" spans="1:6" outlineLevel="3">
      <c r="A179" s="33" t="s">
        <v>160</v>
      </c>
      <c r="B179" s="34" t="s">
        <v>161</v>
      </c>
      <c r="C179" s="35">
        <v>5000</v>
      </c>
      <c r="D179" s="36">
        <f t="shared" si="42"/>
        <v>5</v>
      </c>
      <c r="E179" s="35">
        <v>5000</v>
      </c>
      <c r="F179" s="37">
        <f t="shared" si="43"/>
        <v>5</v>
      </c>
    </row>
    <row r="180" spans="1:6" ht="26.4">
      <c r="A180" s="29" t="s">
        <v>400</v>
      </c>
      <c r="B180" s="30" t="s">
        <v>162</v>
      </c>
      <c r="C180" s="41">
        <f t="shared" ref="C180:E181" si="62">C181</f>
        <v>1780000</v>
      </c>
      <c r="D180" s="42">
        <f t="shared" si="42"/>
        <v>1780</v>
      </c>
      <c r="E180" s="41">
        <f t="shared" si="62"/>
        <v>1008828</v>
      </c>
      <c r="F180" s="32">
        <f t="shared" si="43"/>
        <v>1008.828</v>
      </c>
    </row>
    <row r="181" spans="1:6" ht="26.4" outlineLevel="2">
      <c r="A181" s="33" t="s">
        <v>270</v>
      </c>
      <c r="B181" s="34" t="s">
        <v>163</v>
      </c>
      <c r="C181" s="35">
        <f t="shared" si="62"/>
        <v>1780000</v>
      </c>
      <c r="D181" s="36">
        <f t="shared" si="42"/>
        <v>1780</v>
      </c>
      <c r="E181" s="35">
        <f t="shared" si="62"/>
        <v>1008828</v>
      </c>
      <c r="F181" s="37">
        <f t="shared" si="43"/>
        <v>1008.828</v>
      </c>
    </row>
    <row r="182" spans="1:6" ht="26.4" outlineLevel="3">
      <c r="A182" s="33" t="s">
        <v>401</v>
      </c>
      <c r="B182" s="34" t="s">
        <v>164</v>
      </c>
      <c r="C182" s="35">
        <v>1780000</v>
      </c>
      <c r="D182" s="36">
        <f t="shared" si="42"/>
        <v>1780</v>
      </c>
      <c r="E182" s="35">
        <f>200000+808828</f>
        <v>1008828</v>
      </c>
      <c r="F182" s="37">
        <f t="shared" si="43"/>
        <v>1008.828</v>
      </c>
    </row>
    <row r="183" spans="1:6" ht="41.4" customHeight="1">
      <c r="A183" s="29" t="s">
        <v>402</v>
      </c>
      <c r="B183" s="30" t="s">
        <v>165</v>
      </c>
      <c r="C183" s="41">
        <f t="shared" ref="C183:E184" si="63">C184</f>
        <v>1650000</v>
      </c>
      <c r="D183" s="42">
        <f t="shared" si="42"/>
        <v>1650</v>
      </c>
      <c r="E183" s="41">
        <f t="shared" si="63"/>
        <v>1650000</v>
      </c>
      <c r="F183" s="32">
        <f t="shared" si="43"/>
        <v>1650</v>
      </c>
    </row>
    <row r="184" spans="1:6" ht="26.4" outlineLevel="2">
      <c r="A184" s="33" t="s">
        <v>403</v>
      </c>
      <c r="B184" s="34" t="s">
        <v>166</v>
      </c>
      <c r="C184" s="35">
        <f t="shared" si="63"/>
        <v>1650000</v>
      </c>
      <c r="D184" s="36">
        <f t="shared" si="42"/>
        <v>1650</v>
      </c>
      <c r="E184" s="35">
        <f t="shared" si="63"/>
        <v>1650000</v>
      </c>
      <c r="F184" s="37">
        <f t="shared" si="43"/>
        <v>1650</v>
      </c>
    </row>
    <row r="185" spans="1:6" ht="39.6" outlineLevel="3">
      <c r="A185" s="33" t="s">
        <v>404</v>
      </c>
      <c r="B185" s="34" t="s">
        <v>167</v>
      </c>
      <c r="C185" s="35">
        <v>1650000</v>
      </c>
      <c r="D185" s="36">
        <f t="shared" si="42"/>
        <v>1650</v>
      </c>
      <c r="E185" s="35">
        <v>1650000</v>
      </c>
      <c r="F185" s="37">
        <f t="shared" si="43"/>
        <v>1650</v>
      </c>
    </row>
    <row r="186" spans="1:6" ht="39" customHeight="1">
      <c r="A186" s="29" t="s">
        <v>405</v>
      </c>
      <c r="B186" s="30" t="s">
        <v>168</v>
      </c>
      <c r="C186" s="41">
        <f t="shared" ref="C186:E187" si="64">C187</f>
        <v>54000</v>
      </c>
      <c r="D186" s="42">
        <f t="shared" si="42"/>
        <v>54</v>
      </c>
      <c r="E186" s="41">
        <f t="shared" si="64"/>
        <v>54000</v>
      </c>
      <c r="F186" s="32">
        <f t="shared" si="43"/>
        <v>54</v>
      </c>
    </row>
    <row r="187" spans="1:6" ht="26.4" outlineLevel="2">
      <c r="A187" s="33" t="s">
        <v>271</v>
      </c>
      <c r="B187" s="34" t="s">
        <v>169</v>
      </c>
      <c r="C187" s="35">
        <f t="shared" si="64"/>
        <v>54000</v>
      </c>
      <c r="D187" s="36">
        <f t="shared" si="42"/>
        <v>54</v>
      </c>
      <c r="E187" s="35">
        <f t="shared" si="64"/>
        <v>54000</v>
      </c>
      <c r="F187" s="37">
        <f t="shared" si="43"/>
        <v>54</v>
      </c>
    </row>
    <row r="188" spans="1:6" ht="26.4" outlineLevel="3">
      <c r="A188" s="33" t="s">
        <v>170</v>
      </c>
      <c r="B188" s="34" t="s">
        <v>171</v>
      </c>
      <c r="C188" s="35">
        <v>54000</v>
      </c>
      <c r="D188" s="36">
        <f t="shared" si="42"/>
        <v>54</v>
      </c>
      <c r="E188" s="35">
        <v>54000</v>
      </c>
      <c r="F188" s="37">
        <f t="shared" si="43"/>
        <v>54</v>
      </c>
    </row>
    <row r="189" spans="1:6" ht="26.4">
      <c r="A189" s="29" t="s">
        <v>406</v>
      </c>
      <c r="B189" s="30" t="s">
        <v>172</v>
      </c>
      <c r="C189" s="41">
        <f t="shared" ref="C189:E190" si="65">C190</f>
        <v>150000</v>
      </c>
      <c r="D189" s="42">
        <f t="shared" si="42"/>
        <v>150</v>
      </c>
      <c r="E189" s="41">
        <f t="shared" si="65"/>
        <v>150000</v>
      </c>
      <c r="F189" s="32">
        <f t="shared" si="43"/>
        <v>150</v>
      </c>
    </row>
    <row r="190" spans="1:6" ht="26.4" outlineLevel="2">
      <c r="A190" s="33" t="s">
        <v>407</v>
      </c>
      <c r="B190" s="34" t="s">
        <v>173</v>
      </c>
      <c r="C190" s="35">
        <f t="shared" si="65"/>
        <v>150000</v>
      </c>
      <c r="D190" s="36">
        <f t="shared" si="42"/>
        <v>150</v>
      </c>
      <c r="E190" s="35">
        <f t="shared" si="65"/>
        <v>150000</v>
      </c>
      <c r="F190" s="37">
        <f t="shared" si="43"/>
        <v>150</v>
      </c>
    </row>
    <row r="191" spans="1:6" outlineLevel="3">
      <c r="A191" s="33" t="s">
        <v>29</v>
      </c>
      <c r="B191" s="34" t="s">
        <v>174</v>
      </c>
      <c r="C191" s="35">
        <v>150000</v>
      </c>
      <c r="D191" s="36">
        <f t="shared" si="42"/>
        <v>150</v>
      </c>
      <c r="E191" s="35">
        <v>150000</v>
      </c>
      <c r="F191" s="37">
        <f t="shared" si="43"/>
        <v>150</v>
      </c>
    </row>
    <row r="192" spans="1:6" ht="31.2" customHeight="1">
      <c r="A192" s="29" t="s">
        <v>408</v>
      </c>
      <c r="B192" s="30" t="s">
        <v>175</v>
      </c>
      <c r="C192" s="41">
        <f t="shared" ref="C192:E193" si="66">C193</f>
        <v>6139341.6299999999</v>
      </c>
      <c r="D192" s="42">
        <f t="shared" si="42"/>
        <v>6139.3416299999999</v>
      </c>
      <c r="E192" s="41">
        <f t="shared" si="66"/>
        <v>4289007.75</v>
      </c>
      <c r="F192" s="32">
        <f t="shared" si="43"/>
        <v>4289.0077499999998</v>
      </c>
    </row>
    <row r="193" spans="1:11" ht="28.8" customHeight="1" outlineLevel="2">
      <c r="A193" s="33" t="s">
        <v>272</v>
      </c>
      <c r="B193" s="34" t="s">
        <v>176</v>
      </c>
      <c r="C193" s="35">
        <f t="shared" si="66"/>
        <v>6139341.6299999999</v>
      </c>
      <c r="D193" s="36">
        <f t="shared" si="42"/>
        <v>6139.3416299999999</v>
      </c>
      <c r="E193" s="35">
        <f t="shared" si="66"/>
        <v>4289007.75</v>
      </c>
      <c r="F193" s="37">
        <f t="shared" si="43"/>
        <v>4289.0077499999998</v>
      </c>
    </row>
    <row r="194" spans="1:11" outlineLevel="3">
      <c r="A194" s="33" t="s">
        <v>294</v>
      </c>
      <c r="B194" s="34" t="s">
        <v>177</v>
      </c>
      <c r="C194" s="35">
        <f>4639341.63+1500000</f>
        <v>6139341.6299999999</v>
      </c>
      <c r="D194" s="36">
        <f t="shared" si="42"/>
        <v>6139.3416299999999</v>
      </c>
      <c r="E194" s="35">
        <v>4289007.75</v>
      </c>
      <c r="F194" s="37">
        <f t="shared" si="43"/>
        <v>4289.0077499999998</v>
      </c>
      <c r="J194" s="7"/>
      <c r="K194" s="7"/>
    </row>
    <row r="195" spans="1:11" ht="40.799999999999997" customHeight="1">
      <c r="A195" s="29" t="s">
        <v>409</v>
      </c>
      <c r="B195" s="30" t="s">
        <v>178</v>
      </c>
      <c r="C195" s="41">
        <f t="shared" ref="C195:E196" si="67">C196</f>
        <v>100000</v>
      </c>
      <c r="D195" s="42">
        <f t="shared" si="42"/>
        <v>100</v>
      </c>
      <c r="E195" s="41">
        <f t="shared" si="67"/>
        <v>100000</v>
      </c>
      <c r="F195" s="32">
        <f t="shared" si="43"/>
        <v>100</v>
      </c>
    </row>
    <row r="196" spans="1:11" ht="41.4" customHeight="1" outlineLevel="2">
      <c r="A196" s="33" t="s">
        <v>273</v>
      </c>
      <c r="B196" s="34" t="s">
        <v>179</v>
      </c>
      <c r="C196" s="35">
        <f t="shared" si="67"/>
        <v>100000</v>
      </c>
      <c r="D196" s="36">
        <f t="shared" si="42"/>
        <v>100</v>
      </c>
      <c r="E196" s="35">
        <f t="shared" si="67"/>
        <v>100000</v>
      </c>
      <c r="F196" s="37">
        <f t="shared" si="43"/>
        <v>100</v>
      </c>
    </row>
    <row r="197" spans="1:11" ht="39.6" outlineLevel="3">
      <c r="A197" s="33" t="s">
        <v>180</v>
      </c>
      <c r="B197" s="34" t="s">
        <v>181</v>
      </c>
      <c r="C197" s="35">
        <v>100000</v>
      </c>
      <c r="D197" s="36">
        <f t="shared" si="42"/>
        <v>100</v>
      </c>
      <c r="E197" s="35">
        <v>100000</v>
      </c>
      <c r="F197" s="37">
        <f t="shared" si="43"/>
        <v>100</v>
      </c>
    </row>
    <row r="198" spans="1:11" ht="26.4" outlineLevel="3">
      <c r="A198" s="29" t="s">
        <v>410</v>
      </c>
      <c r="B198" s="30" t="s">
        <v>290</v>
      </c>
      <c r="C198" s="41">
        <f t="shared" ref="C198:E199" si="68">C199</f>
        <v>250000</v>
      </c>
      <c r="D198" s="42">
        <f t="shared" si="42"/>
        <v>250</v>
      </c>
      <c r="E198" s="41">
        <f t="shared" si="68"/>
        <v>250000</v>
      </c>
      <c r="F198" s="32">
        <f t="shared" si="43"/>
        <v>250</v>
      </c>
    </row>
    <row r="199" spans="1:11" ht="27.6" customHeight="1" outlineLevel="3">
      <c r="A199" s="33" t="s">
        <v>411</v>
      </c>
      <c r="B199" s="34" t="s">
        <v>291</v>
      </c>
      <c r="C199" s="35">
        <f t="shared" si="68"/>
        <v>250000</v>
      </c>
      <c r="D199" s="36">
        <f t="shared" si="42"/>
        <v>250</v>
      </c>
      <c r="E199" s="35">
        <f t="shared" si="68"/>
        <v>250000</v>
      </c>
      <c r="F199" s="37">
        <f t="shared" si="43"/>
        <v>250</v>
      </c>
    </row>
    <row r="200" spans="1:11" ht="19.95" customHeight="1" outlineLevel="3">
      <c r="A200" s="33" t="s">
        <v>292</v>
      </c>
      <c r="B200" s="34" t="s">
        <v>293</v>
      </c>
      <c r="C200" s="35">
        <v>250000</v>
      </c>
      <c r="D200" s="36">
        <f t="shared" si="42"/>
        <v>250</v>
      </c>
      <c r="E200" s="35">
        <v>250000</v>
      </c>
      <c r="F200" s="37">
        <f t="shared" si="43"/>
        <v>250</v>
      </c>
    </row>
    <row r="201" spans="1:11" ht="39.6" customHeight="1">
      <c r="A201" s="29" t="s">
        <v>412</v>
      </c>
      <c r="B201" s="30" t="s">
        <v>182</v>
      </c>
      <c r="C201" s="41">
        <f t="shared" ref="C201:E202" si="69">C202</f>
        <v>5000</v>
      </c>
      <c r="D201" s="42">
        <f t="shared" si="42"/>
        <v>5</v>
      </c>
      <c r="E201" s="41">
        <f t="shared" si="69"/>
        <v>5000</v>
      </c>
      <c r="F201" s="32">
        <f t="shared" si="43"/>
        <v>5</v>
      </c>
    </row>
    <row r="202" spans="1:11" ht="26.4" outlineLevel="2">
      <c r="A202" s="33" t="s">
        <v>413</v>
      </c>
      <c r="B202" s="34" t="s">
        <v>183</v>
      </c>
      <c r="C202" s="35">
        <f t="shared" si="69"/>
        <v>5000</v>
      </c>
      <c r="D202" s="36">
        <f t="shared" si="42"/>
        <v>5</v>
      </c>
      <c r="E202" s="35">
        <f t="shared" si="69"/>
        <v>5000</v>
      </c>
      <c r="F202" s="37">
        <f t="shared" si="43"/>
        <v>5</v>
      </c>
    </row>
    <row r="203" spans="1:11" outlineLevel="3">
      <c r="A203" s="33" t="s">
        <v>184</v>
      </c>
      <c r="B203" s="34" t="s">
        <v>185</v>
      </c>
      <c r="C203" s="35">
        <v>5000</v>
      </c>
      <c r="D203" s="36">
        <f t="shared" ref="D203:D261" si="70">C203/1000</f>
        <v>5</v>
      </c>
      <c r="E203" s="35">
        <v>5000</v>
      </c>
      <c r="F203" s="37">
        <f t="shared" ref="F203:F261" si="71">E203/1000</f>
        <v>5</v>
      </c>
    </row>
    <row r="204" spans="1:11" ht="39" customHeight="1">
      <c r="A204" s="29" t="s">
        <v>414</v>
      </c>
      <c r="B204" s="30" t="s">
        <v>186</v>
      </c>
      <c r="C204" s="41">
        <f t="shared" ref="C204:E205" si="72">C205</f>
        <v>5000</v>
      </c>
      <c r="D204" s="42">
        <f t="shared" si="70"/>
        <v>5</v>
      </c>
      <c r="E204" s="41">
        <f t="shared" si="72"/>
        <v>5000</v>
      </c>
      <c r="F204" s="32">
        <f t="shared" si="71"/>
        <v>5</v>
      </c>
    </row>
    <row r="205" spans="1:11" ht="39.6" outlineLevel="2">
      <c r="A205" s="33" t="s">
        <v>415</v>
      </c>
      <c r="B205" s="34" t="s">
        <v>187</v>
      </c>
      <c r="C205" s="35">
        <f t="shared" si="72"/>
        <v>5000</v>
      </c>
      <c r="D205" s="36">
        <f t="shared" si="70"/>
        <v>5</v>
      </c>
      <c r="E205" s="35">
        <f t="shared" si="72"/>
        <v>5000</v>
      </c>
      <c r="F205" s="37">
        <f t="shared" si="71"/>
        <v>5</v>
      </c>
    </row>
    <row r="206" spans="1:11" ht="26.4" outlineLevel="3">
      <c r="A206" s="33" t="s">
        <v>188</v>
      </c>
      <c r="B206" s="34" t="s">
        <v>189</v>
      </c>
      <c r="C206" s="35">
        <v>5000</v>
      </c>
      <c r="D206" s="36">
        <f t="shared" si="70"/>
        <v>5</v>
      </c>
      <c r="E206" s="35">
        <v>5000</v>
      </c>
      <c r="F206" s="37">
        <f t="shared" si="71"/>
        <v>5</v>
      </c>
    </row>
    <row r="207" spans="1:11" ht="28.8" customHeight="1" outlineLevel="3">
      <c r="A207" s="29" t="s">
        <v>482</v>
      </c>
      <c r="B207" s="30">
        <v>2600000000</v>
      </c>
      <c r="C207" s="41">
        <f t="shared" ref="C207:E208" si="73">C208</f>
        <v>600000</v>
      </c>
      <c r="D207" s="42">
        <f t="shared" si="70"/>
        <v>600</v>
      </c>
      <c r="E207" s="41">
        <f t="shared" si="73"/>
        <v>600000</v>
      </c>
      <c r="F207" s="32">
        <f t="shared" si="71"/>
        <v>600</v>
      </c>
    </row>
    <row r="208" spans="1:11" ht="26.4" outlineLevel="3">
      <c r="A208" s="33" t="s">
        <v>483</v>
      </c>
      <c r="B208" s="34">
        <v>2600100000</v>
      </c>
      <c r="C208" s="35">
        <f t="shared" si="73"/>
        <v>600000</v>
      </c>
      <c r="D208" s="36">
        <f t="shared" si="70"/>
        <v>600</v>
      </c>
      <c r="E208" s="35">
        <f t="shared" si="73"/>
        <v>600000</v>
      </c>
      <c r="F208" s="37">
        <f t="shared" si="71"/>
        <v>600</v>
      </c>
    </row>
    <row r="209" spans="1:6" ht="42.6" customHeight="1" outlineLevel="3">
      <c r="A209" s="33" t="s">
        <v>484</v>
      </c>
      <c r="B209" s="34">
        <v>2600170040</v>
      </c>
      <c r="C209" s="35">
        <v>600000</v>
      </c>
      <c r="D209" s="36">
        <f t="shared" si="70"/>
        <v>600</v>
      </c>
      <c r="E209" s="35">
        <v>600000</v>
      </c>
      <c r="F209" s="37">
        <f t="shared" si="71"/>
        <v>600</v>
      </c>
    </row>
    <row r="210" spans="1:6" ht="39.6" outlineLevel="3">
      <c r="A210" s="29" t="s">
        <v>420</v>
      </c>
      <c r="B210" s="30" t="s">
        <v>416</v>
      </c>
      <c r="C210" s="41">
        <f t="shared" ref="C210:E211" si="74">C211</f>
        <v>140000</v>
      </c>
      <c r="D210" s="42">
        <f t="shared" si="70"/>
        <v>140</v>
      </c>
      <c r="E210" s="41">
        <f t="shared" si="74"/>
        <v>140000</v>
      </c>
      <c r="F210" s="32">
        <f t="shared" si="71"/>
        <v>140</v>
      </c>
    </row>
    <row r="211" spans="1:6" ht="39.6" outlineLevel="3">
      <c r="A211" s="33" t="s">
        <v>421</v>
      </c>
      <c r="B211" s="34" t="s">
        <v>417</v>
      </c>
      <c r="C211" s="35">
        <f t="shared" si="74"/>
        <v>140000</v>
      </c>
      <c r="D211" s="36">
        <f t="shared" si="70"/>
        <v>140</v>
      </c>
      <c r="E211" s="35">
        <f t="shared" si="74"/>
        <v>140000</v>
      </c>
      <c r="F211" s="37">
        <f t="shared" si="71"/>
        <v>140</v>
      </c>
    </row>
    <row r="212" spans="1:6" ht="26.4" outlineLevel="3">
      <c r="A212" s="33" t="s">
        <v>418</v>
      </c>
      <c r="B212" s="34" t="s">
        <v>419</v>
      </c>
      <c r="C212" s="35">
        <v>140000</v>
      </c>
      <c r="D212" s="36">
        <f t="shared" si="70"/>
        <v>140</v>
      </c>
      <c r="E212" s="35">
        <v>140000</v>
      </c>
      <c r="F212" s="37">
        <f t="shared" si="71"/>
        <v>140</v>
      </c>
    </row>
    <row r="213" spans="1:6" ht="41.4" customHeight="1" outlineLevel="3">
      <c r="A213" s="29" t="s">
        <v>485</v>
      </c>
      <c r="B213" s="30">
        <v>2800000000</v>
      </c>
      <c r="C213" s="41">
        <f t="shared" ref="C213:E213" si="75">C214</f>
        <v>17315411.359999999</v>
      </c>
      <c r="D213" s="42">
        <f t="shared" si="70"/>
        <v>17315.411359999998</v>
      </c>
      <c r="E213" s="41">
        <f t="shared" si="75"/>
        <v>17315411.359999999</v>
      </c>
      <c r="F213" s="32">
        <f t="shared" si="71"/>
        <v>17315.411359999998</v>
      </c>
    </row>
    <row r="214" spans="1:6" ht="26.4" outlineLevel="3">
      <c r="A214" s="33" t="s">
        <v>487</v>
      </c>
      <c r="B214" s="34">
        <v>2800100000</v>
      </c>
      <c r="C214" s="35">
        <f t="shared" ref="C214:E214" si="76">C215+C216</f>
        <v>17315411.359999999</v>
      </c>
      <c r="D214" s="36">
        <f t="shared" si="70"/>
        <v>17315.411359999998</v>
      </c>
      <c r="E214" s="35">
        <f t="shared" si="76"/>
        <v>17315411.359999999</v>
      </c>
      <c r="F214" s="37">
        <f t="shared" si="71"/>
        <v>17315.411359999998</v>
      </c>
    </row>
    <row r="215" spans="1:6" ht="26.4" outlineLevel="3">
      <c r="A215" s="38" t="s">
        <v>460</v>
      </c>
      <c r="B215" s="34">
        <v>2800192610</v>
      </c>
      <c r="C215" s="35">
        <v>17142256.359999999</v>
      </c>
      <c r="D215" s="36">
        <f t="shared" si="70"/>
        <v>17142.256359999999</v>
      </c>
      <c r="E215" s="35">
        <v>17142256.359999999</v>
      </c>
      <c r="F215" s="37">
        <f t="shared" si="71"/>
        <v>17142.256359999999</v>
      </c>
    </row>
    <row r="216" spans="1:6" ht="52.8" outlineLevel="3">
      <c r="A216" s="38" t="s">
        <v>461</v>
      </c>
      <c r="B216" s="34" t="s">
        <v>486</v>
      </c>
      <c r="C216" s="35">
        <v>173155</v>
      </c>
      <c r="D216" s="36">
        <f t="shared" si="70"/>
        <v>173.155</v>
      </c>
      <c r="E216" s="35">
        <v>173155</v>
      </c>
      <c r="F216" s="37">
        <f t="shared" si="71"/>
        <v>173.155</v>
      </c>
    </row>
    <row r="217" spans="1:6" ht="26.4">
      <c r="A217" s="29" t="s">
        <v>190</v>
      </c>
      <c r="B217" s="30" t="s">
        <v>191</v>
      </c>
      <c r="C217" s="41">
        <f t="shared" ref="C217:E217" si="77">C218</f>
        <v>283851143.56999999</v>
      </c>
      <c r="D217" s="42">
        <f t="shared" si="70"/>
        <v>283851.14357000001</v>
      </c>
      <c r="E217" s="41">
        <f t="shared" si="77"/>
        <v>279282622.53999996</v>
      </c>
      <c r="F217" s="32">
        <f t="shared" si="71"/>
        <v>279282.62253999995</v>
      </c>
    </row>
    <row r="218" spans="1:6" ht="26.4" outlineLevel="2">
      <c r="A218" s="33" t="s">
        <v>192</v>
      </c>
      <c r="B218" s="34" t="s">
        <v>193</v>
      </c>
      <c r="C218" s="35">
        <f t="shared" ref="C218:E218" si="78">C219+C220+C221+C222+C223+C224+C225+C226+C227+C228+C229+C230+C231+C232+C233+C234+C235+C236+C237+C238+C239+C240+C241+C242+C243+C244+C245+C246+C247+C248+C249+C250+C251+C252+C253+C254+C255+C256+C257+C258+C259+C260</f>
        <v>283851143.56999999</v>
      </c>
      <c r="D218" s="36">
        <f t="shared" si="70"/>
        <v>283851.14357000001</v>
      </c>
      <c r="E218" s="35">
        <f t="shared" si="78"/>
        <v>279282622.53999996</v>
      </c>
      <c r="F218" s="37">
        <f t="shared" si="71"/>
        <v>279282.62253999995</v>
      </c>
    </row>
    <row r="219" spans="1:6" outlineLevel="3">
      <c r="A219" s="33" t="s">
        <v>422</v>
      </c>
      <c r="B219" s="34" t="s">
        <v>194</v>
      </c>
      <c r="C219" s="35">
        <v>3068660</v>
      </c>
      <c r="D219" s="36">
        <f t="shared" si="70"/>
        <v>3068.66</v>
      </c>
      <c r="E219" s="35">
        <v>3068660</v>
      </c>
      <c r="F219" s="37">
        <f t="shared" si="71"/>
        <v>3068.66</v>
      </c>
    </row>
    <row r="220" spans="1:6" ht="27" customHeight="1" outlineLevel="3">
      <c r="A220" s="33" t="s">
        <v>423</v>
      </c>
      <c r="B220" s="48" t="s">
        <v>195</v>
      </c>
      <c r="C220" s="35">
        <f t="shared" ref="C220:E220" si="79">93393930+180000+28204967+4151310+500000+100000+202140+500000+2193450+8400+662422+7000+300+2000+338600+1000</f>
        <v>130445519</v>
      </c>
      <c r="D220" s="36">
        <f t="shared" si="70"/>
        <v>130445.519</v>
      </c>
      <c r="E220" s="35">
        <f t="shared" si="79"/>
        <v>130445519</v>
      </c>
      <c r="F220" s="37">
        <f t="shared" si="71"/>
        <v>130445.519</v>
      </c>
    </row>
    <row r="221" spans="1:6" outlineLevel="3">
      <c r="A221" s="33" t="s">
        <v>424</v>
      </c>
      <c r="B221" s="48" t="s">
        <v>196</v>
      </c>
      <c r="C221" s="35">
        <f t="shared" ref="C221:E221" si="80">1583400+478187</f>
        <v>2061587</v>
      </c>
      <c r="D221" s="36">
        <f t="shared" si="70"/>
        <v>2061.587</v>
      </c>
      <c r="E221" s="35">
        <f t="shared" si="80"/>
        <v>2061587</v>
      </c>
      <c r="F221" s="37">
        <f t="shared" si="71"/>
        <v>2061.587</v>
      </c>
    </row>
    <row r="222" spans="1:6" outlineLevel="3">
      <c r="A222" s="33" t="s">
        <v>425</v>
      </c>
      <c r="B222" s="48" t="s">
        <v>197</v>
      </c>
      <c r="C222" s="35">
        <v>590000</v>
      </c>
      <c r="D222" s="36">
        <f t="shared" si="70"/>
        <v>590</v>
      </c>
      <c r="E222" s="35">
        <v>590000</v>
      </c>
      <c r="F222" s="37">
        <f t="shared" si="71"/>
        <v>590</v>
      </c>
    </row>
    <row r="223" spans="1:6" ht="25.8" customHeight="1" outlineLevel="3">
      <c r="A223" s="33" t="s">
        <v>426</v>
      </c>
      <c r="B223" s="48" t="s">
        <v>198</v>
      </c>
      <c r="C223" s="35">
        <f t="shared" ref="C223:E223" si="81">1499715+452914</f>
        <v>1952629</v>
      </c>
      <c r="D223" s="36">
        <f t="shared" si="70"/>
        <v>1952.6289999999999</v>
      </c>
      <c r="E223" s="35">
        <f t="shared" si="81"/>
        <v>1952629</v>
      </c>
      <c r="F223" s="37">
        <f t="shared" si="71"/>
        <v>1952.6289999999999</v>
      </c>
    </row>
    <row r="224" spans="1:6" hidden="1" outlineLevel="3">
      <c r="A224" s="40" t="s">
        <v>444</v>
      </c>
      <c r="B224" s="34" t="s">
        <v>445</v>
      </c>
      <c r="C224" s="49">
        <v>0</v>
      </c>
      <c r="D224" s="36">
        <f t="shared" si="70"/>
        <v>0</v>
      </c>
      <c r="E224" s="49">
        <v>0</v>
      </c>
      <c r="F224" s="37">
        <f t="shared" si="71"/>
        <v>0</v>
      </c>
    </row>
    <row r="225" spans="1:6" outlineLevel="3">
      <c r="A225" s="33" t="s">
        <v>199</v>
      </c>
      <c r="B225" s="34" t="s">
        <v>200</v>
      </c>
      <c r="C225" s="35">
        <v>400000</v>
      </c>
      <c r="D225" s="36">
        <f t="shared" si="70"/>
        <v>400</v>
      </c>
      <c r="E225" s="35">
        <v>400000</v>
      </c>
      <c r="F225" s="37">
        <f t="shared" si="71"/>
        <v>400</v>
      </c>
    </row>
    <row r="226" spans="1:6" ht="39.6" outlineLevel="3">
      <c r="A226" s="33" t="s">
        <v>427</v>
      </c>
      <c r="B226" s="34" t="s">
        <v>201</v>
      </c>
      <c r="C226" s="35">
        <f>2356118+8000</f>
        <v>2364118</v>
      </c>
      <c r="D226" s="36">
        <f t="shared" si="70"/>
        <v>2364.1179999999999</v>
      </c>
      <c r="E226" s="35">
        <f>2356118+8000</f>
        <v>2364118</v>
      </c>
      <c r="F226" s="37">
        <f t="shared" si="71"/>
        <v>2364.1179999999999</v>
      </c>
    </row>
    <row r="227" spans="1:6" ht="39.6" outlineLevel="3">
      <c r="A227" s="33" t="s">
        <v>202</v>
      </c>
      <c r="B227" s="34" t="s">
        <v>203</v>
      </c>
      <c r="C227" s="35">
        <v>1000000</v>
      </c>
      <c r="D227" s="36">
        <f t="shared" si="70"/>
        <v>1000</v>
      </c>
      <c r="E227" s="35">
        <v>1000000</v>
      </c>
      <c r="F227" s="37">
        <f t="shared" si="71"/>
        <v>1000</v>
      </c>
    </row>
    <row r="228" spans="1:6" ht="26.4" outlineLevel="3">
      <c r="A228" s="33" t="s">
        <v>472</v>
      </c>
      <c r="B228" s="34" t="s">
        <v>204</v>
      </c>
      <c r="C228" s="49">
        <v>19974000</v>
      </c>
      <c r="D228" s="36">
        <f t="shared" si="70"/>
        <v>19974</v>
      </c>
      <c r="E228" s="49">
        <v>19942170</v>
      </c>
      <c r="F228" s="37">
        <f t="shared" si="71"/>
        <v>19942.169999999998</v>
      </c>
    </row>
    <row r="229" spans="1:6" ht="26.4" hidden="1" outlineLevel="3">
      <c r="A229" s="40" t="s">
        <v>205</v>
      </c>
      <c r="B229" s="34" t="s">
        <v>206</v>
      </c>
      <c r="C229" s="49">
        <v>0</v>
      </c>
      <c r="D229" s="36">
        <f t="shared" si="70"/>
        <v>0</v>
      </c>
      <c r="E229" s="49">
        <v>0</v>
      </c>
      <c r="F229" s="37">
        <f t="shared" si="71"/>
        <v>0</v>
      </c>
    </row>
    <row r="230" spans="1:6" ht="26.4" outlineLevel="3">
      <c r="A230" s="33" t="s">
        <v>443</v>
      </c>
      <c r="B230" s="34" t="s">
        <v>207</v>
      </c>
      <c r="C230" s="35">
        <v>8000</v>
      </c>
      <c r="D230" s="36">
        <f t="shared" si="70"/>
        <v>8</v>
      </c>
      <c r="E230" s="35">
        <v>8000</v>
      </c>
      <c r="F230" s="37">
        <f t="shared" si="71"/>
        <v>8</v>
      </c>
    </row>
    <row r="231" spans="1:6" ht="27.6" customHeight="1" outlineLevel="3">
      <c r="A231" s="33" t="s">
        <v>473</v>
      </c>
      <c r="B231" s="34" t="s">
        <v>446</v>
      </c>
      <c r="C231" s="35">
        <v>100000</v>
      </c>
      <c r="D231" s="36">
        <f t="shared" si="70"/>
        <v>100</v>
      </c>
      <c r="E231" s="35">
        <v>100000</v>
      </c>
      <c r="F231" s="37">
        <f t="shared" si="71"/>
        <v>100</v>
      </c>
    </row>
    <row r="232" spans="1:6" outlineLevel="3">
      <c r="A232" s="33" t="s">
        <v>208</v>
      </c>
      <c r="B232" s="34" t="s">
        <v>209</v>
      </c>
      <c r="C232" s="35">
        <f t="shared" ref="C232:E232" si="82">557540+168377+750000</f>
        <v>1475917</v>
      </c>
      <c r="D232" s="36">
        <f t="shared" si="70"/>
        <v>1475.9169999999999</v>
      </c>
      <c r="E232" s="35">
        <f t="shared" si="82"/>
        <v>1475917</v>
      </c>
      <c r="F232" s="37">
        <f t="shared" si="71"/>
        <v>1475.9169999999999</v>
      </c>
    </row>
    <row r="233" spans="1:6" ht="28.95" customHeight="1" outlineLevel="3">
      <c r="A233" s="33" t="s">
        <v>210</v>
      </c>
      <c r="B233" s="34" t="s">
        <v>211</v>
      </c>
      <c r="C233" s="49">
        <v>50000</v>
      </c>
      <c r="D233" s="36">
        <f t="shared" si="70"/>
        <v>50</v>
      </c>
      <c r="E233" s="49">
        <v>50000</v>
      </c>
      <c r="F233" s="37">
        <f t="shared" si="71"/>
        <v>50</v>
      </c>
    </row>
    <row r="234" spans="1:6" ht="28.2" customHeight="1" outlineLevel="3">
      <c r="A234" s="33" t="s">
        <v>295</v>
      </c>
      <c r="B234" s="34">
        <v>9999924100</v>
      </c>
      <c r="C234" s="35">
        <v>458000</v>
      </c>
      <c r="D234" s="36">
        <f t="shared" si="70"/>
        <v>458</v>
      </c>
      <c r="E234" s="35">
        <v>458000</v>
      </c>
      <c r="F234" s="37">
        <f t="shared" si="71"/>
        <v>458</v>
      </c>
    </row>
    <row r="235" spans="1:6" ht="28.8" hidden="1" customHeight="1" outlineLevel="3">
      <c r="A235" s="33" t="s">
        <v>477</v>
      </c>
      <c r="B235" s="34">
        <v>9999925010</v>
      </c>
      <c r="C235" s="35">
        <v>0</v>
      </c>
      <c r="D235" s="36">
        <f t="shared" si="70"/>
        <v>0</v>
      </c>
      <c r="E235" s="35">
        <v>0</v>
      </c>
      <c r="F235" s="37">
        <f t="shared" si="71"/>
        <v>0</v>
      </c>
    </row>
    <row r="236" spans="1:6" ht="28.8" hidden="1" customHeight="1" outlineLevel="3">
      <c r="A236" s="33" t="s">
        <v>478</v>
      </c>
      <c r="B236" s="34">
        <v>9999925011</v>
      </c>
      <c r="C236" s="35">
        <v>0</v>
      </c>
      <c r="D236" s="36">
        <f t="shared" si="70"/>
        <v>0</v>
      </c>
      <c r="E236" s="35">
        <v>0</v>
      </c>
      <c r="F236" s="37">
        <f t="shared" si="71"/>
        <v>0</v>
      </c>
    </row>
    <row r="237" spans="1:6" ht="28.8" hidden="1" customHeight="1" outlineLevel="3">
      <c r="A237" s="33" t="s">
        <v>479</v>
      </c>
      <c r="B237" s="34">
        <v>9999925012</v>
      </c>
      <c r="C237" s="35">
        <v>0</v>
      </c>
      <c r="D237" s="36">
        <f t="shared" si="70"/>
        <v>0</v>
      </c>
      <c r="E237" s="35">
        <v>0</v>
      </c>
      <c r="F237" s="37">
        <f t="shared" si="71"/>
        <v>0</v>
      </c>
    </row>
    <row r="238" spans="1:6" ht="28.8" hidden="1" customHeight="1" outlineLevel="3">
      <c r="A238" s="33" t="s">
        <v>480</v>
      </c>
      <c r="B238" s="34">
        <v>9999925013</v>
      </c>
      <c r="C238" s="35">
        <v>0</v>
      </c>
      <c r="D238" s="36">
        <f t="shared" si="70"/>
        <v>0</v>
      </c>
      <c r="E238" s="35">
        <v>0</v>
      </c>
      <c r="F238" s="37">
        <f t="shared" si="71"/>
        <v>0</v>
      </c>
    </row>
    <row r="239" spans="1:6" ht="28.8" hidden="1" customHeight="1" outlineLevel="3">
      <c r="A239" s="33" t="s">
        <v>481</v>
      </c>
      <c r="B239" s="34">
        <v>9999925014</v>
      </c>
      <c r="C239" s="35">
        <v>0</v>
      </c>
      <c r="D239" s="36">
        <f t="shared" si="70"/>
        <v>0</v>
      </c>
      <c r="E239" s="35">
        <v>0</v>
      </c>
      <c r="F239" s="37">
        <f t="shared" si="71"/>
        <v>0</v>
      </c>
    </row>
    <row r="240" spans="1:6" ht="26.4" customHeight="1" outlineLevel="3">
      <c r="A240" s="33" t="s">
        <v>300</v>
      </c>
      <c r="B240" s="34">
        <v>9999929060</v>
      </c>
      <c r="C240" s="35">
        <v>773575</v>
      </c>
      <c r="D240" s="36">
        <f t="shared" si="70"/>
        <v>773.57500000000005</v>
      </c>
      <c r="E240" s="35">
        <v>1536753</v>
      </c>
      <c r="F240" s="37">
        <f t="shared" si="71"/>
        <v>1536.7529999999999</v>
      </c>
    </row>
    <row r="241" spans="1:6" ht="0.6" hidden="1" customHeight="1" outlineLevel="3">
      <c r="A241" s="40" t="s">
        <v>441</v>
      </c>
      <c r="B241" s="34" t="s">
        <v>442</v>
      </c>
      <c r="C241" s="35">
        <v>0</v>
      </c>
      <c r="D241" s="36">
        <f t="shared" si="70"/>
        <v>0</v>
      </c>
      <c r="E241" s="35">
        <v>0</v>
      </c>
      <c r="F241" s="37">
        <f t="shared" si="71"/>
        <v>0</v>
      </c>
    </row>
    <row r="242" spans="1:6" ht="26.4" outlineLevel="3">
      <c r="A242" s="38" t="s">
        <v>456</v>
      </c>
      <c r="B242" s="34">
        <v>9999951180</v>
      </c>
      <c r="C242" s="35">
        <v>2337300</v>
      </c>
      <c r="D242" s="36">
        <f t="shared" si="70"/>
        <v>2337.3000000000002</v>
      </c>
      <c r="E242" s="35">
        <v>2337300</v>
      </c>
      <c r="F242" s="37">
        <f t="shared" si="71"/>
        <v>2337.3000000000002</v>
      </c>
    </row>
    <row r="243" spans="1:6" ht="42.6" customHeight="1" outlineLevel="3">
      <c r="A243" s="33" t="s">
        <v>440</v>
      </c>
      <c r="B243" s="34" t="s">
        <v>212</v>
      </c>
      <c r="C243" s="35">
        <v>5765</v>
      </c>
      <c r="D243" s="36">
        <f t="shared" si="70"/>
        <v>5.7649999999999997</v>
      </c>
      <c r="E243" s="35">
        <v>5765</v>
      </c>
      <c r="F243" s="37">
        <f t="shared" si="71"/>
        <v>5.7649999999999997</v>
      </c>
    </row>
    <row r="244" spans="1:6" ht="26.4" outlineLevel="3">
      <c r="A244" s="33" t="s">
        <v>475</v>
      </c>
      <c r="B244" s="34" t="s">
        <v>213</v>
      </c>
      <c r="C244" s="35">
        <v>2374459</v>
      </c>
      <c r="D244" s="36">
        <f t="shared" si="70"/>
        <v>2374.4589999999998</v>
      </c>
      <c r="E244" s="35">
        <v>2452788</v>
      </c>
      <c r="F244" s="37">
        <f t="shared" si="71"/>
        <v>2452.788</v>
      </c>
    </row>
    <row r="245" spans="1:6" ht="29.4" customHeight="1" outlineLevel="3">
      <c r="A245" s="33" t="s">
        <v>439</v>
      </c>
      <c r="B245" s="34" t="s">
        <v>214</v>
      </c>
      <c r="C245" s="35">
        <f>70329163-12948119-6794726</f>
        <v>50586318</v>
      </c>
      <c r="D245" s="39">
        <f t="shared" si="70"/>
        <v>50586.317999999999</v>
      </c>
      <c r="E245" s="35">
        <f>57381044-13535925</f>
        <v>43845119</v>
      </c>
      <c r="F245" s="37">
        <f t="shared" si="71"/>
        <v>43845.118999999999</v>
      </c>
    </row>
    <row r="246" spans="1:6" ht="26.4" outlineLevel="3">
      <c r="A246" s="33" t="s">
        <v>438</v>
      </c>
      <c r="B246" s="34" t="s">
        <v>215</v>
      </c>
      <c r="C246" s="35">
        <v>120000</v>
      </c>
      <c r="D246" s="36">
        <f t="shared" si="70"/>
        <v>120</v>
      </c>
      <c r="E246" s="35">
        <v>120000</v>
      </c>
      <c r="F246" s="37">
        <f t="shared" si="71"/>
        <v>120</v>
      </c>
    </row>
    <row r="247" spans="1:6" ht="39.6" hidden="1" outlineLevel="3">
      <c r="A247" s="40" t="s">
        <v>447</v>
      </c>
      <c r="B247" s="34" t="s">
        <v>448</v>
      </c>
      <c r="C247" s="35">
        <v>0</v>
      </c>
      <c r="D247" s="36">
        <f t="shared" si="70"/>
        <v>0</v>
      </c>
      <c r="E247" s="35">
        <v>0</v>
      </c>
      <c r="F247" s="37">
        <f t="shared" si="71"/>
        <v>0</v>
      </c>
    </row>
    <row r="248" spans="1:6" outlineLevel="3">
      <c r="A248" s="33" t="s">
        <v>216</v>
      </c>
      <c r="B248" s="34" t="s">
        <v>217</v>
      </c>
      <c r="C248" s="35">
        <v>100000</v>
      </c>
      <c r="D248" s="36">
        <f t="shared" si="70"/>
        <v>100</v>
      </c>
      <c r="E248" s="35">
        <v>100000</v>
      </c>
      <c r="F248" s="37">
        <f t="shared" si="71"/>
        <v>100</v>
      </c>
    </row>
    <row r="249" spans="1:6" ht="26.4" outlineLevel="3">
      <c r="A249" s="33" t="s">
        <v>437</v>
      </c>
      <c r="B249" s="34" t="s">
        <v>218</v>
      </c>
      <c r="C249" s="35">
        <v>3451100</v>
      </c>
      <c r="D249" s="36">
        <f t="shared" si="70"/>
        <v>3451.1</v>
      </c>
      <c r="E249" s="35">
        <v>3451100</v>
      </c>
      <c r="F249" s="37">
        <f t="shared" si="71"/>
        <v>3451.1</v>
      </c>
    </row>
    <row r="250" spans="1:6" ht="26.4" outlineLevel="3">
      <c r="A250" s="33" t="s">
        <v>436</v>
      </c>
      <c r="B250" s="34" t="s">
        <v>219</v>
      </c>
      <c r="C250" s="35">
        <v>1743218</v>
      </c>
      <c r="D250" s="36">
        <f t="shared" si="70"/>
        <v>1743.2180000000001</v>
      </c>
      <c r="E250" s="35">
        <v>1812947</v>
      </c>
      <c r="F250" s="37">
        <f t="shared" si="71"/>
        <v>1812.9469999999999</v>
      </c>
    </row>
    <row r="251" spans="1:6" ht="26.4" outlineLevel="3">
      <c r="A251" s="33" t="s">
        <v>435</v>
      </c>
      <c r="B251" s="34" t="s">
        <v>220</v>
      </c>
      <c r="C251" s="35">
        <v>1316700</v>
      </c>
      <c r="D251" s="36">
        <f t="shared" si="70"/>
        <v>1316.7</v>
      </c>
      <c r="E251" s="35">
        <v>1369368</v>
      </c>
      <c r="F251" s="37">
        <f t="shared" si="71"/>
        <v>1369.3679999999999</v>
      </c>
    </row>
    <row r="252" spans="1:6" ht="39.6" customHeight="1" outlineLevel="3">
      <c r="A252" s="33" t="s">
        <v>434</v>
      </c>
      <c r="B252" s="34" t="s">
        <v>221</v>
      </c>
      <c r="C252" s="35">
        <v>1710852.35</v>
      </c>
      <c r="D252" s="36">
        <f t="shared" si="70"/>
        <v>1710.8523500000001</v>
      </c>
      <c r="E252" s="35">
        <v>1710852.35</v>
      </c>
      <c r="F252" s="37">
        <f t="shared" si="71"/>
        <v>1710.8523500000001</v>
      </c>
    </row>
    <row r="253" spans="1:6" ht="39.6" outlineLevel="3">
      <c r="A253" s="33" t="s">
        <v>433</v>
      </c>
      <c r="B253" s="34" t="s">
        <v>222</v>
      </c>
      <c r="C253" s="35">
        <v>29695887.100000001</v>
      </c>
      <c r="D253" s="36">
        <f t="shared" si="70"/>
        <v>29695.8871</v>
      </c>
      <c r="E253" s="35">
        <v>30706661.449999999</v>
      </c>
      <c r="F253" s="37">
        <f t="shared" si="71"/>
        <v>30706.66145</v>
      </c>
    </row>
    <row r="254" spans="1:6" ht="39.6" outlineLevel="3">
      <c r="A254" s="33" t="s">
        <v>432</v>
      </c>
      <c r="B254" s="34" t="s">
        <v>223</v>
      </c>
      <c r="C254" s="35">
        <v>1265652</v>
      </c>
      <c r="D254" s="36">
        <f t="shared" si="70"/>
        <v>1265.652</v>
      </c>
      <c r="E254" s="35">
        <v>1313679</v>
      </c>
      <c r="F254" s="37">
        <f t="shared" si="71"/>
        <v>1313.6790000000001</v>
      </c>
    </row>
    <row r="255" spans="1:6" ht="39.6" outlineLevel="3">
      <c r="A255" s="33" t="s">
        <v>431</v>
      </c>
      <c r="B255" s="34" t="s">
        <v>224</v>
      </c>
      <c r="C255" s="35">
        <v>40.380000000000003</v>
      </c>
      <c r="D255" s="36">
        <f t="shared" si="70"/>
        <v>4.0379999999999999E-2</v>
      </c>
      <c r="E255" s="35">
        <v>42</v>
      </c>
      <c r="F255" s="37">
        <f t="shared" si="71"/>
        <v>4.2000000000000003E-2</v>
      </c>
    </row>
    <row r="256" spans="1:6" ht="26.4" outlineLevel="3">
      <c r="A256" s="33" t="s">
        <v>430</v>
      </c>
      <c r="B256" s="34" t="s">
        <v>225</v>
      </c>
      <c r="C256" s="35">
        <v>4057707</v>
      </c>
      <c r="D256" s="36">
        <f t="shared" si="70"/>
        <v>4057.7069999999999</v>
      </c>
      <c r="E256" s="35">
        <v>4210560</v>
      </c>
      <c r="F256" s="37">
        <f t="shared" si="71"/>
        <v>4210.5600000000004</v>
      </c>
    </row>
    <row r="257" spans="1:9" ht="39.6" outlineLevel="3">
      <c r="A257" s="33" t="s">
        <v>429</v>
      </c>
      <c r="B257" s="34" t="s">
        <v>226</v>
      </c>
      <c r="C257" s="35">
        <v>704633</v>
      </c>
      <c r="D257" s="36">
        <f t="shared" si="70"/>
        <v>704.63300000000004</v>
      </c>
      <c r="E257" s="35">
        <v>730893</v>
      </c>
      <c r="F257" s="37">
        <f t="shared" si="71"/>
        <v>730.89300000000003</v>
      </c>
    </row>
    <row r="258" spans="1:9" ht="105.6" outlineLevel="3">
      <c r="A258" s="33" t="s">
        <v>455</v>
      </c>
      <c r="B258" s="34">
        <v>9999993190</v>
      </c>
      <c r="C258" s="35">
        <v>61079</v>
      </c>
      <c r="D258" s="36">
        <f t="shared" si="70"/>
        <v>61.079000000000001</v>
      </c>
      <c r="E258" s="35">
        <v>63767</v>
      </c>
      <c r="F258" s="37">
        <f t="shared" si="71"/>
        <v>63.767000000000003</v>
      </c>
    </row>
    <row r="259" spans="1:9" ht="39.6" outlineLevel="3">
      <c r="A259" s="33" t="s">
        <v>428</v>
      </c>
      <c r="B259" s="34" t="s">
        <v>227</v>
      </c>
      <c r="C259" s="35">
        <v>18161640</v>
      </c>
      <c r="D259" s="36">
        <f t="shared" si="70"/>
        <v>18161.64</v>
      </c>
      <c r="E259" s="35">
        <v>18161640</v>
      </c>
      <c r="F259" s="37">
        <f t="shared" si="71"/>
        <v>18161.64</v>
      </c>
      <c r="G259" s="4"/>
      <c r="H259" s="3"/>
      <c r="I259" s="3"/>
    </row>
    <row r="260" spans="1:9" ht="44.4" customHeight="1" outlineLevel="3">
      <c r="A260" s="50" t="s">
        <v>462</v>
      </c>
      <c r="B260" s="2">
        <v>9999993210</v>
      </c>
      <c r="C260" s="10">
        <v>1436787.74</v>
      </c>
      <c r="D260" s="36">
        <f t="shared" si="70"/>
        <v>1436.78774</v>
      </c>
      <c r="E260" s="10">
        <v>1436787.74</v>
      </c>
      <c r="F260" s="37">
        <f t="shared" si="71"/>
        <v>1436.78774</v>
      </c>
    </row>
    <row r="261" spans="1:9" ht="12.75" customHeight="1">
      <c r="A261" s="18" t="s">
        <v>228</v>
      </c>
      <c r="B261" s="19"/>
      <c r="C261" s="6">
        <f t="shared" ref="C261:E261" si="83">C10+C71+C74+C101+C109+C114+C117+C120+C126+C131+C148+C167+C173+C177+C180+C183+C186+C189+C192+C195+C198+C201+C204+C207+C210+C213+C217</f>
        <v>1528005534.98</v>
      </c>
      <c r="D261" s="51">
        <f t="shared" si="70"/>
        <v>1528005.53498</v>
      </c>
      <c r="E261" s="6">
        <f t="shared" si="83"/>
        <v>1551866910.6099999</v>
      </c>
      <c r="F261" s="52">
        <f t="shared" si="71"/>
        <v>1551866.9106099999</v>
      </c>
    </row>
  </sheetData>
  <mergeCells count="6">
    <mergeCell ref="A8:C8"/>
    <mergeCell ref="A261:B261"/>
    <mergeCell ref="D3:F3"/>
    <mergeCell ref="B4:F4"/>
    <mergeCell ref="D5:F5"/>
    <mergeCell ref="A7:F7"/>
  </mergeCells>
  <pageMargins left="1.1811023622047245" right="0.39370078740157483" top="0.39370078740157483" bottom="0.39370078740157483" header="0" footer="0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SVOD_ROSP&lt;/Code&gt;&#10;  &lt;ObjectCode&gt;SQUERY_SVOD_ROSP&lt;/ObjectCode&gt;&#10;  &lt;DocName&gt;Сводная бюджетная роспись&lt;/DocName&gt;&#10;  &lt;VariantName&gt;Программы+непрограммные направления (копия от 18.01.2019 13:53:00)&lt;/VariantName&gt;&#10;  &lt;VariantLink&gt;35816358&lt;/VariantLink&gt;&#10;  &lt;SvodReportLink xsi:nil=&quot;true&quot; /&gt;&#10;  &lt;ReportLink&gt;126924&lt;/ReportLink&gt;&#10;  &lt;Note&gt;01.01.2021 - 30.09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2978F5-4D4E-447C-8B24-54D9F05368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2023-11-01T01:56:29Z</cp:lastPrinted>
  <dcterms:created xsi:type="dcterms:W3CDTF">2021-09-23T04:30:36Z</dcterms:created>
  <dcterms:modified xsi:type="dcterms:W3CDTF">2023-11-01T02:58:48Z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21.1.12.6210 (.NET 4.0)</vt:lpwstr>
  </property>
  <property fmtid="{D5CDD505-2E9C-101B-9397-08002B2CF9AE}" pid="4" name="Версия базы">
    <vt:lpwstr>21.1.1422.27231614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budgetsmart2021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Программы+непрограммные направления (копия от 18.01.2019 13:53:00)</vt:lpwstr>
  </property>
  <property fmtid="{D5CDD505-2E9C-101B-9397-08002B2CF9AE}" pid="11" name="Код отчета">
    <vt:lpwstr>A92899BB2AB84413A65AE7A3704B5A</vt:lpwstr>
  </property>
  <property fmtid="{D5CDD505-2E9C-101B-9397-08002B2CF9AE}" pid="12" name="Локальная база">
    <vt:lpwstr>не используется</vt:lpwstr>
  </property>
</Properties>
</file>