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600"/>
  </bookViews>
  <sheets>
    <sheet name="На Думу" sheetId="3" r:id="rId1"/>
  </sheets>
  <definedNames>
    <definedName name="_xlnm.Print_Titles" localSheetId="0">'На Думу'!$8:$8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74" i="3"/>
  <c r="F474"/>
  <c r="G427"/>
  <c r="F427"/>
  <c r="G176"/>
  <c r="F176"/>
  <c r="G174"/>
  <c r="F174"/>
  <c r="F802" l="1"/>
  <c r="F555" l="1"/>
  <c r="F655"/>
  <c r="F542"/>
  <c r="F615"/>
  <c r="F614" s="1"/>
  <c r="G615"/>
  <c r="G614" s="1"/>
  <c r="F717" l="1"/>
  <c r="F716" s="1"/>
  <c r="F715" s="1"/>
  <c r="F714" s="1"/>
  <c r="G717"/>
  <c r="G716" s="1"/>
  <c r="G715" s="1"/>
  <c r="G714" s="1"/>
  <c r="F575" l="1"/>
  <c r="F574" s="1"/>
  <c r="F573" s="1"/>
  <c r="F572" s="1"/>
  <c r="G575"/>
  <c r="G574" s="1"/>
  <c r="G573" s="1"/>
  <c r="G572" s="1"/>
  <c r="F159"/>
  <c r="F158" s="1"/>
  <c r="G159"/>
  <c r="G158" s="1"/>
  <c r="F162"/>
  <c r="F161" s="1"/>
  <c r="G162"/>
  <c r="G161" s="1"/>
  <c r="F156"/>
  <c r="F155" s="1"/>
  <c r="G156"/>
  <c r="G155" s="1"/>
  <c r="F153"/>
  <c r="F152" s="1"/>
  <c r="G153"/>
  <c r="G152" s="1"/>
  <c r="F150"/>
  <c r="F149" s="1"/>
  <c r="G150"/>
  <c r="G149" s="1"/>
  <c r="F514" l="1"/>
  <c r="F513" s="1"/>
  <c r="G514"/>
  <c r="G513" s="1"/>
  <c r="F380" l="1"/>
  <c r="F379" s="1"/>
  <c r="G380"/>
  <c r="G379" s="1"/>
  <c r="F383"/>
  <c r="F382" s="1"/>
  <c r="G383"/>
  <c r="G382" s="1"/>
  <c r="F388"/>
  <c r="F387" s="1"/>
  <c r="G388"/>
  <c r="G387" s="1"/>
  <c r="F251" l="1"/>
  <c r="F250" s="1"/>
  <c r="G251"/>
  <c r="G250" s="1"/>
  <c r="F254"/>
  <c r="F253" s="1"/>
  <c r="G254"/>
  <c r="G253" s="1"/>
  <c r="F749"/>
  <c r="F667"/>
  <c r="F198"/>
  <c r="G198"/>
  <c r="G196"/>
  <c r="F196"/>
  <c r="G193"/>
  <c r="F193"/>
  <c r="G191"/>
  <c r="F191"/>
  <c r="G171"/>
  <c r="F171"/>
  <c r="G169"/>
  <c r="F169"/>
  <c r="F222"/>
  <c r="F221" s="1"/>
  <c r="F220" s="1"/>
  <c r="F219" s="1"/>
  <c r="F218" s="1"/>
  <c r="F217" s="1"/>
  <c r="G222"/>
  <c r="G221" s="1"/>
  <c r="G220" s="1"/>
  <c r="G219" s="1"/>
  <c r="G218" s="1"/>
  <c r="G217" s="1"/>
  <c r="G212"/>
  <c r="F212"/>
  <c r="F756"/>
  <c r="F755" s="1"/>
  <c r="G756"/>
  <c r="G755" s="1"/>
  <c r="G46"/>
  <c r="F46"/>
  <c r="G44"/>
  <c r="F44"/>
  <c r="F771"/>
  <c r="G771"/>
  <c r="G203"/>
  <c r="F203"/>
  <c r="G201"/>
  <c r="F201"/>
  <c r="F482"/>
  <c r="G482"/>
  <c r="F814" l="1"/>
  <c r="F813" s="1"/>
  <c r="G814"/>
  <c r="G813" s="1"/>
  <c r="F817"/>
  <c r="F816" s="1"/>
  <c r="G817"/>
  <c r="G816" s="1"/>
  <c r="F804"/>
  <c r="F803" s="1"/>
  <c r="G804"/>
  <c r="G803" s="1"/>
  <c r="G812" l="1"/>
  <c r="G811" s="1"/>
  <c r="F812"/>
  <c r="F811" s="1"/>
  <c r="F724"/>
  <c r="F723" s="1"/>
  <c r="F722" s="1"/>
  <c r="F721" s="1"/>
  <c r="F720" s="1"/>
  <c r="F719" s="1"/>
  <c r="G724"/>
  <c r="G723" s="1"/>
  <c r="G722" s="1"/>
  <c r="G721" s="1"/>
  <c r="G720" s="1"/>
  <c r="G719" s="1"/>
  <c r="F502" l="1"/>
  <c r="F501" s="1"/>
  <c r="G502"/>
  <c r="G501" s="1"/>
  <c r="F499"/>
  <c r="F498" s="1"/>
  <c r="G499"/>
  <c r="G498" s="1"/>
  <c r="F487"/>
  <c r="G487"/>
  <c r="F445"/>
  <c r="F444" s="1"/>
  <c r="G445"/>
  <c r="G444" s="1"/>
  <c r="F442"/>
  <c r="F441" s="1"/>
  <c r="G442"/>
  <c r="G441" s="1"/>
  <c r="G440" l="1"/>
  <c r="F440"/>
  <c r="F432"/>
  <c r="F431" s="1"/>
  <c r="G432"/>
  <c r="G431" s="1"/>
  <c r="F229" l="1"/>
  <c r="G229"/>
  <c r="F231"/>
  <c r="G231"/>
  <c r="F142"/>
  <c r="G142"/>
  <c r="F132"/>
  <c r="G132"/>
  <c r="F134"/>
  <c r="G134"/>
  <c r="F127"/>
  <c r="F126" s="1"/>
  <c r="F125" s="1"/>
  <c r="F124" s="1"/>
  <c r="G127"/>
  <c r="G126" s="1"/>
  <c r="G125" s="1"/>
  <c r="G124" s="1"/>
  <c r="G402"/>
  <c r="G404"/>
  <c r="F404"/>
  <c r="G473"/>
  <c r="G472" s="1"/>
  <c r="F473"/>
  <c r="F472" s="1"/>
  <c r="G426"/>
  <c r="G425" s="1"/>
  <c r="G175"/>
  <c r="F175"/>
  <c r="F410"/>
  <c r="F409" s="1"/>
  <c r="G410"/>
  <c r="G409" s="1"/>
  <c r="G651"/>
  <c r="G650" s="1"/>
  <c r="F651"/>
  <c r="F650" s="1"/>
  <c r="G511"/>
  <c r="G510" s="1"/>
  <c r="F511"/>
  <c r="F510" s="1"/>
  <c r="F663"/>
  <c r="F662" s="1"/>
  <c r="G748"/>
  <c r="G747" s="1"/>
  <c r="G746" s="1"/>
  <c r="G745" s="1"/>
  <c r="F748"/>
  <c r="F747" s="1"/>
  <c r="F746" s="1"/>
  <c r="F745" s="1"/>
  <c r="G197"/>
  <c r="F197"/>
  <c r="G195"/>
  <c r="F195"/>
  <c r="G192"/>
  <c r="F192"/>
  <c r="G190"/>
  <c r="F190"/>
  <c r="F205"/>
  <c r="F204" s="1"/>
  <c r="G170"/>
  <c r="F170"/>
  <c r="G168"/>
  <c r="F168"/>
  <c r="G770"/>
  <c r="G769" s="1"/>
  <c r="G768" s="1"/>
  <c r="F770"/>
  <c r="F769" s="1"/>
  <c r="F768" s="1"/>
  <c r="G213"/>
  <c r="F213"/>
  <c r="G211"/>
  <c r="F211"/>
  <c r="G200"/>
  <c r="G202"/>
  <c r="F202"/>
  <c r="F200"/>
  <c r="G45"/>
  <c r="G43"/>
  <c r="F45"/>
  <c r="F43"/>
  <c r="F788"/>
  <c r="F787" s="1"/>
  <c r="G788"/>
  <c r="G787" s="1"/>
  <c r="F791"/>
  <c r="F790" s="1"/>
  <c r="G791"/>
  <c r="G790" s="1"/>
  <c r="F598"/>
  <c r="G598"/>
  <c r="F600"/>
  <c r="G600"/>
  <c r="F391"/>
  <c r="F390" s="1"/>
  <c r="F386" s="1"/>
  <c r="F385" s="1"/>
  <c r="G391"/>
  <c r="G390" s="1"/>
  <c r="G386" s="1"/>
  <c r="G385" s="1"/>
  <c r="G777"/>
  <c r="F777"/>
  <c r="G669"/>
  <c r="G668" s="1"/>
  <c r="F669"/>
  <c r="F668" s="1"/>
  <c r="F592"/>
  <c r="F591" s="1"/>
  <c r="G592"/>
  <c r="G591" s="1"/>
  <c r="F595"/>
  <c r="F594" s="1"/>
  <c r="G595"/>
  <c r="G594" s="1"/>
  <c r="F809"/>
  <c r="F808" s="1"/>
  <c r="F807" s="1"/>
  <c r="F806" s="1"/>
  <c r="G809"/>
  <c r="G808" s="1"/>
  <c r="G807" s="1"/>
  <c r="G806" s="1"/>
  <c r="F822"/>
  <c r="F821" s="1"/>
  <c r="F820" s="1"/>
  <c r="F819" s="1"/>
  <c r="G822"/>
  <c r="G821" s="1"/>
  <c r="G820" s="1"/>
  <c r="G819" s="1"/>
  <c r="F801"/>
  <c r="F800" s="1"/>
  <c r="F799" s="1"/>
  <c r="F798" s="1"/>
  <c r="G801"/>
  <c r="G800" s="1"/>
  <c r="G799" s="1"/>
  <c r="G798" s="1"/>
  <c r="F782"/>
  <c r="F781" s="1"/>
  <c r="G782"/>
  <c r="G781" s="1"/>
  <c r="F712"/>
  <c r="F711" s="1"/>
  <c r="F710" s="1"/>
  <c r="F709" s="1"/>
  <c r="G712"/>
  <c r="F544"/>
  <c r="F543" s="1"/>
  <c r="G544"/>
  <c r="G543" s="1"/>
  <c r="F505"/>
  <c r="F504" s="1"/>
  <c r="G505"/>
  <c r="G504" s="1"/>
  <c r="F311"/>
  <c r="F310" s="1"/>
  <c r="G311"/>
  <c r="G310" s="1"/>
  <c r="F476"/>
  <c r="F475" s="1"/>
  <c r="G476"/>
  <c r="G475" s="1"/>
  <c r="F368"/>
  <c r="G368"/>
  <c r="F184"/>
  <c r="F183" s="1"/>
  <c r="G184"/>
  <c r="G183" s="1"/>
  <c r="F215"/>
  <c r="G215"/>
  <c r="F177"/>
  <c r="G177"/>
  <c r="F558"/>
  <c r="F557" s="1"/>
  <c r="F556" s="1"/>
  <c r="G558"/>
  <c r="G557" s="1"/>
  <c r="G556" s="1"/>
  <c r="F173"/>
  <c r="F107"/>
  <c r="F106" s="1"/>
  <c r="F105" s="1"/>
  <c r="F104" s="1"/>
  <c r="G107"/>
  <c r="G106" s="1"/>
  <c r="G105" s="1"/>
  <c r="G104" s="1"/>
  <c r="G173"/>
  <c r="G663"/>
  <c r="G662" s="1"/>
  <c r="G70"/>
  <c r="F70"/>
  <c r="G73"/>
  <c r="G72" s="1"/>
  <c r="F73"/>
  <c r="F72" s="1"/>
  <c r="G62"/>
  <c r="G61" s="1"/>
  <c r="F62"/>
  <c r="F61" s="1"/>
  <c r="G57"/>
  <c r="F57"/>
  <c r="G36"/>
  <c r="F36"/>
  <c r="G40"/>
  <c r="F40"/>
  <c r="G27"/>
  <c r="G26" s="1"/>
  <c r="F27"/>
  <c r="F26" s="1"/>
  <c r="G20"/>
  <c r="F20"/>
  <c r="G14"/>
  <c r="G13" s="1"/>
  <c r="G12" s="1"/>
  <c r="G11" s="1"/>
  <c r="G10" s="1"/>
  <c r="F14"/>
  <c r="F13" s="1"/>
  <c r="F12" s="1"/>
  <c r="F11" s="1"/>
  <c r="F10" s="1"/>
  <c r="G846"/>
  <c r="G845" s="1"/>
  <c r="G843"/>
  <c r="G842" s="1"/>
  <c r="G836"/>
  <c r="G835" s="1"/>
  <c r="G834" s="1"/>
  <c r="G833" s="1"/>
  <c r="G832" s="1"/>
  <c r="G831" s="1"/>
  <c r="G829"/>
  <c r="G828" s="1"/>
  <c r="G827" s="1"/>
  <c r="G826" s="1"/>
  <c r="G825" s="1"/>
  <c r="G824" s="1"/>
  <c r="G794"/>
  <c r="G793" s="1"/>
  <c r="G785"/>
  <c r="G784" s="1"/>
  <c r="G779"/>
  <c r="G765"/>
  <c r="G763"/>
  <c r="G753"/>
  <c r="G752" s="1"/>
  <c r="G743"/>
  <c r="G742" s="1"/>
  <c r="G741" s="1"/>
  <c r="G740" s="1"/>
  <c r="G738"/>
  <c r="G737" s="1"/>
  <c r="G736" s="1"/>
  <c r="G735" s="1"/>
  <c r="G731"/>
  <c r="G730" s="1"/>
  <c r="G729" s="1"/>
  <c r="G728" s="1"/>
  <c r="G727" s="1"/>
  <c r="G707"/>
  <c r="G706" s="1"/>
  <c r="G705" s="1"/>
  <c r="G704" s="1"/>
  <c r="G702"/>
  <c r="G701" s="1"/>
  <c r="G700" s="1"/>
  <c r="G699" s="1"/>
  <c r="G697"/>
  <c r="G696" s="1"/>
  <c r="G695" s="1"/>
  <c r="G694" s="1"/>
  <c r="G692"/>
  <c r="G691" s="1"/>
  <c r="G689"/>
  <c r="G688" s="1"/>
  <c r="G685"/>
  <c r="G684" s="1"/>
  <c r="G682"/>
  <c r="G681" s="1"/>
  <c r="G679"/>
  <c r="G678" s="1"/>
  <c r="G675"/>
  <c r="G674" s="1"/>
  <c r="G672"/>
  <c r="G671" s="1"/>
  <c r="G666"/>
  <c r="G665" s="1"/>
  <c r="G660"/>
  <c r="G659" s="1"/>
  <c r="G657"/>
  <c r="G656" s="1"/>
  <c r="G654"/>
  <c r="G653" s="1"/>
  <c r="G648"/>
  <c r="G647" s="1"/>
  <c r="G645"/>
  <c r="G644" s="1"/>
  <c r="G642"/>
  <c r="G641" s="1"/>
  <c r="G635"/>
  <c r="G634" s="1"/>
  <c r="G633" s="1"/>
  <c r="G632" s="1"/>
  <c r="G630"/>
  <c r="G629" s="1"/>
  <c r="G628" s="1"/>
  <c r="G627" s="1"/>
  <c r="G625"/>
  <c r="G624" s="1"/>
  <c r="G623" s="1"/>
  <c r="G621"/>
  <c r="G619"/>
  <c r="G612"/>
  <c r="G610"/>
  <c r="G607"/>
  <c r="G605"/>
  <c r="G588"/>
  <c r="G587" s="1"/>
  <c r="G586" s="1"/>
  <c r="G581"/>
  <c r="G580" s="1"/>
  <c r="G579" s="1"/>
  <c r="G578" s="1"/>
  <c r="G577" s="1"/>
  <c r="G570"/>
  <c r="G569" s="1"/>
  <c r="G568" s="1"/>
  <c r="G567" s="1"/>
  <c r="G566" s="1"/>
  <c r="G565" s="1"/>
  <c r="G563"/>
  <c r="G562" s="1"/>
  <c r="G561" s="1"/>
  <c r="G560" s="1"/>
  <c r="G554"/>
  <c r="G553" s="1"/>
  <c r="G552" s="1"/>
  <c r="G549"/>
  <c r="G548" s="1"/>
  <c r="G547" s="1"/>
  <c r="G546" s="1"/>
  <c r="G541"/>
  <c r="G540" s="1"/>
  <c r="G534"/>
  <c r="G533" s="1"/>
  <c r="G532" s="1"/>
  <c r="G531" s="1"/>
  <c r="G529"/>
  <c r="G528" s="1"/>
  <c r="G527" s="1"/>
  <c r="G526" s="1"/>
  <c r="G524"/>
  <c r="G523" s="1"/>
  <c r="G522" s="1"/>
  <c r="G521" s="1"/>
  <c r="G519"/>
  <c r="G518" s="1"/>
  <c r="G517" s="1"/>
  <c r="G516" s="1"/>
  <c r="G508"/>
  <c r="G507" s="1"/>
  <c r="G496"/>
  <c r="G495" s="1"/>
  <c r="G493"/>
  <c r="G492" s="1"/>
  <c r="G489"/>
  <c r="G486" s="1"/>
  <c r="G484"/>
  <c r="G481" s="1"/>
  <c r="G479"/>
  <c r="G478" s="1"/>
  <c r="G470"/>
  <c r="G469" s="1"/>
  <c r="G467"/>
  <c r="G466" s="1"/>
  <c r="G460"/>
  <c r="G459" s="1"/>
  <c r="G458" s="1"/>
  <c r="G457" s="1"/>
  <c r="G455"/>
  <c r="G454" s="1"/>
  <c r="G453" s="1"/>
  <c r="G452" s="1"/>
  <c r="G450"/>
  <c r="G449" s="1"/>
  <c r="G448" s="1"/>
  <c r="G447" s="1"/>
  <c r="G438"/>
  <c r="G437" s="1"/>
  <c r="G435"/>
  <c r="G434" s="1"/>
  <c r="G429"/>
  <c r="G428" s="1"/>
  <c r="G418"/>
  <c r="G416"/>
  <c r="G407"/>
  <c r="G406" s="1"/>
  <c r="G399"/>
  <c r="G398" s="1"/>
  <c r="G396"/>
  <c r="G395" s="1"/>
  <c r="G377"/>
  <c r="G376" s="1"/>
  <c r="G375" s="1"/>
  <c r="G370"/>
  <c r="G363"/>
  <c r="G362" s="1"/>
  <c r="G360"/>
  <c r="G359" s="1"/>
  <c r="G355"/>
  <c r="G354" s="1"/>
  <c r="G353" s="1"/>
  <c r="G350"/>
  <c r="G349" s="1"/>
  <c r="G347"/>
  <c r="G346" s="1"/>
  <c r="G341"/>
  <c r="G340" s="1"/>
  <c r="G338"/>
  <c r="G337" s="1"/>
  <c r="G332"/>
  <c r="G331" s="1"/>
  <c r="G329"/>
  <c r="G328" s="1"/>
  <c r="G324"/>
  <c r="G323" s="1"/>
  <c r="G321"/>
  <c r="G320" s="1"/>
  <c r="G318"/>
  <c r="G317" s="1"/>
  <c r="G308"/>
  <c r="G307" s="1"/>
  <c r="G306" s="1"/>
  <c r="G303"/>
  <c r="G302" s="1"/>
  <c r="G301" s="1"/>
  <c r="G300" s="1"/>
  <c r="G298"/>
  <c r="G297" s="1"/>
  <c r="G295"/>
  <c r="G294" s="1"/>
  <c r="G292"/>
  <c r="G290"/>
  <c r="G284"/>
  <c r="G283" s="1"/>
  <c r="G282" s="1"/>
  <c r="G281" s="1"/>
  <c r="G280" s="1"/>
  <c r="G278"/>
  <c r="G277" s="1"/>
  <c r="G276" s="1"/>
  <c r="G275" s="1"/>
  <c r="G273"/>
  <c r="G272" s="1"/>
  <c r="G270"/>
  <c r="G269" s="1"/>
  <c r="G267"/>
  <c r="G266" s="1"/>
  <c r="G264"/>
  <c r="G263" s="1"/>
  <c r="G261"/>
  <c r="G260" s="1"/>
  <c r="G248"/>
  <c r="G247" s="1"/>
  <c r="G245"/>
  <c r="G244" s="1"/>
  <c r="G238"/>
  <c r="G237" s="1"/>
  <c r="G236" s="1"/>
  <c r="G235" s="1"/>
  <c r="G234" s="1"/>
  <c r="G208"/>
  <c r="G207" s="1"/>
  <c r="G205"/>
  <c r="G204" s="1"/>
  <c r="G187"/>
  <c r="G186" s="1"/>
  <c r="G181"/>
  <c r="G180" s="1"/>
  <c r="G165"/>
  <c r="G164" s="1"/>
  <c r="G147"/>
  <c r="G146" s="1"/>
  <c r="G144"/>
  <c r="G139"/>
  <c r="G138" s="1"/>
  <c r="G136"/>
  <c r="G122"/>
  <c r="G121" s="1"/>
  <c r="G120" s="1"/>
  <c r="G119" s="1"/>
  <c r="G117"/>
  <c r="G116" s="1"/>
  <c r="G115" s="1"/>
  <c r="G114" s="1"/>
  <c r="G112"/>
  <c r="G111" s="1"/>
  <c r="G110" s="1"/>
  <c r="G109" s="1"/>
  <c r="G102"/>
  <c r="G101" s="1"/>
  <c r="G100" s="1"/>
  <c r="G98"/>
  <c r="G97" s="1"/>
  <c r="G95"/>
  <c r="G94" s="1"/>
  <c r="G90"/>
  <c r="G89" s="1"/>
  <c r="G88" s="1"/>
  <c r="G87" s="1"/>
  <c r="G85"/>
  <c r="G84" s="1"/>
  <c r="G83" s="1"/>
  <c r="G82" s="1"/>
  <c r="G79"/>
  <c r="G78" s="1"/>
  <c r="G77" s="1"/>
  <c r="G76" s="1"/>
  <c r="G75" s="1"/>
  <c r="G68"/>
  <c r="G66"/>
  <c r="G59"/>
  <c r="G51"/>
  <c r="G50" s="1"/>
  <c r="G49" s="1"/>
  <c r="G48" s="1"/>
  <c r="G47" s="1"/>
  <c r="G38"/>
  <c r="G30"/>
  <c r="G29" s="1"/>
  <c r="G24"/>
  <c r="G22"/>
  <c r="F846"/>
  <c r="F845" s="1"/>
  <c r="F843"/>
  <c r="F842" s="1"/>
  <c r="F836"/>
  <c r="F835" s="1"/>
  <c r="F834" s="1"/>
  <c r="F833" s="1"/>
  <c r="F832" s="1"/>
  <c r="F831" s="1"/>
  <c r="F829"/>
  <c r="F828" s="1"/>
  <c r="F827" s="1"/>
  <c r="F826" s="1"/>
  <c r="F825" s="1"/>
  <c r="F824" s="1"/>
  <c r="F794"/>
  <c r="F793" s="1"/>
  <c r="F785"/>
  <c r="F784" s="1"/>
  <c r="F779"/>
  <c r="F765"/>
  <c r="F763"/>
  <c r="F753"/>
  <c r="F752" s="1"/>
  <c r="F743"/>
  <c r="F742" s="1"/>
  <c r="F741" s="1"/>
  <c r="F740" s="1"/>
  <c r="F738"/>
  <c r="F737" s="1"/>
  <c r="F736" s="1"/>
  <c r="F735" s="1"/>
  <c r="F731"/>
  <c r="F730" s="1"/>
  <c r="F729" s="1"/>
  <c r="F728" s="1"/>
  <c r="F727" s="1"/>
  <c r="F707"/>
  <c r="F706" s="1"/>
  <c r="F705" s="1"/>
  <c r="F704" s="1"/>
  <c r="F702"/>
  <c r="F701" s="1"/>
  <c r="F700" s="1"/>
  <c r="F699" s="1"/>
  <c r="F697"/>
  <c r="F696" s="1"/>
  <c r="F695" s="1"/>
  <c r="F694" s="1"/>
  <c r="F692"/>
  <c r="F691" s="1"/>
  <c r="F689"/>
  <c r="F688" s="1"/>
  <c r="F685"/>
  <c r="F684" s="1"/>
  <c r="F682"/>
  <c r="F681" s="1"/>
  <c r="F679"/>
  <c r="F678" s="1"/>
  <c r="F675"/>
  <c r="F674" s="1"/>
  <c r="F672"/>
  <c r="F671" s="1"/>
  <c r="F666"/>
  <c r="F665" s="1"/>
  <c r="F660"/>
  <c r="F659" s="1"/>
  <c r="F657"/>
  <c r="F656" s="1"/>
  <c r="F654"/>
  <c r="F653" s="1"/>
  <c r="F648"/>
  <c r="F647" s="1"/>
  <c r="F645"/>
  <c r="F644" s="1"/>
  <c r="F642"/>
  <c r="F641" s="1"/>
  <c r="F635"/>
  <c r="F634" s="1"/>
  <c r="F633" s="1"/>
  <c r="F632" s="1"/>
  <c r="F630"/>
  <c r="F629" s="1"/>
  <c r="F628" s="1"/>
  <c r="F627" s="1"/>
  <c r="F625"/>
  <c r="F624" s="1"/>
  <c r="F623" s="1"/>
  <c r="F621"/>
  <c r="F619"/>
  <c r="F612"/>
  <c r="F610"/>
  <c r="F607"/>
  <c r="F605"/>
  <c r="F588"/>
  <c r="F587" s="1"/>
  <c r="F586" s="1"/>
  <c r="F581"/>
  <c r="F580" s="1"/>
  <c r="F579" s="1"/>
  <c r="F578" s="1"/>
  <c r="F577" s="1"/>
  <c r="F570"/>
  <c r="F569" s="1"/>
  <c r="F568" s="1"/>
  <c r="F567" s="1"/>
  <c r="F566" s="1"/>
  <c r="F565" s="1"/>
  <c r="F563"/>
  <c r="F562" s="1"/>
  <c r="F561" s="1"/>
  <c r="F560" s="1"/>
  <c r="F554"/>
  <c r="F553" s="1"/>
  <c r="F552" s="1"/>
  <c r="F549"/>
  <c r="F548" s="1"/>
  <c r="F547" s="1"/>
  <c r="F546" s="1"/>
  <c r="F541"/>
  <c r="F540" s="1"/>
  <c r="F534"/>
  <c r="F533" s="1"/>
  <c r="F532" s="1"/>
  <c r="F531" s="1"/>
  <c r="F529"/>
  <c r="F528" s="1"/>
  <c r="F527" s="1"/>
  <c r="F526" s="1"/>
  <c r="F524"/>
  <c r="F523" s="1"/>
  <c r="F522" s="1"/>
  <c r="F521" s="1"/>
  <c r="F519"/>
  <c r="F518" s="1"/>
  <c r="F517" s="1"/>
  <c r="F516" s="1"/>
  <c r="F508"/>
  <c r="F507" s="1"/>
  <c r="F496"/>
  <c r="F495" s="1"/>
  <c r="F493"/>
  <c r="F492" s="1"/>
  <c r="F489"/>
  <c r="F486" s="1"/>
  <c r="F484"/>
  <c r="F481" s="1"/>
  <c r="F479"/>
  <c r="F478" s="1"/>
  <c r="F470"/>
  <c r="F469" s="1"/>
  <c r="F467"/>
  <c r="F466" s="1"/>
  <c r="F460"/>
  <c r="F459" s="1"/>
  <c r="F458" s="1"/>
  <c r="F457" s="1"/>
  <c r="F455"/>
  <c r="F454" s="1"/>
  <c r="F453" s="1"/>
  <c r="F452" s="1"/>
  <c r="F450"/>
  <c r="F449" s="1"/>
  <c r="F448" s="1"/>
  <c r="F447" s="1"/>
  <c r="F438"/>
  <c r="F437" s="1"/>
  <c r="F435"/>
  <c r="F434" s="1"/>
  <c r="F429"/>
  <c r="F428" s="1"/>
  <c r="F426"/>
  <c r="F425" s="1"/>
  <c r="F418"/>
  <c r="F416"/>
  <c r="F407"/>
  <c r="F406" s="1"/>
  <c r="F402"/>
  <c r="F399"/>
  <c r="F398" s="1"/>
  <c r="F396"/>
  <c r="F395" s="1"/>
  <c r="F377"/>
  <c r="F376" s="1"/>
  <c r="F375" s="1"/>
  <c r="F370"/>
  <c r="F363"/>
  <c r="F362" s="1"/>
  <c r="F360"/>
  <c r="F359" s="1"/>
  <c r="F355"/>
  <c r="F354" s="1"/>
  <c r="F353" s="1"/>
  <c r="F350"/>
  <c r="F349" s="1"/>
  <c r="F347"/>
  <c r="F346" s="1"/>
  <c r="F341"/>
  <c r="F340" s="1"/>
  <c r="F338"/>
  <c r="F337" s="1"/>
  <c r="F332"/>
  <c r="F331" s="1"/>
  <c r="F329"/>
  <c r="F328" s="1"/>
  <c r="F324"/>
  <c r="F323" s="1"/>
  <c r="F321"/>
  <c r="F320" s="1"/>
  <c r="F318"/>
  <c r="F317" s="1"/>
  <c r="F308"/>
  <c r="F307" s="1"/>
  <c r="F306" s="1"/>
  <c r="F303"/>
  <c r="F302" s="1"/>
  <c r="F301" s="1"/>
  <c r="F300" s="1"/>
  <c r="F298"/>
  <c r="F297" s="1"/>
  <c r="F295"/>
  <c r="F294" s="1"/>
  <c r="F292"/>
  <c r="F290"/>
  <c r="F284"/>
  <c r="F283" s="1"/>
  <c r="F282" s="1"/>
  <c r="F281" s="1"/>
  <c r="F280" s="1"/>
  <c r="F278"/>
  <c r="F277" s="1"/>
  <c r="F276" s="1"/>
  <c r="F275" s="1"/>
  <c r="F273"/>
  <c r="F272" s="1"/>
  <c r="F270"/>
  <c r="F269" s="1"/>
  <c r="F267"/>
  <c r="F266" s="1"/>
  <c r="F264"/>
  <c r="F263" s="1"/>
  <c r="F261"/>
  <c r="F260" s="1"/>
  <c r="F248"/>
  <c r="F247" s="1"/>
  <c r="F245"/>
  <c r="F244" s="1"/>
  <c r="F238"/>
  <c r="F237" s="1"/>
  <c r="F236" s="1"/>
  <c r="F235" s="1"/>
  <c r="F234" s="1"/>
  <c r="F208"/>
  <c r="F207" s="1"/>
  <c r="F187"/>
  <c r="F186" s="1"/>
  <c r="F181"/>
  <c r="F180" s="1"/>
  <c r="F147"/>
  <c r="F146" s="1"/>
  <c r="F144"/>
  <c r="F139"/>
  <c r="F138" s="1"/>
  <c r="F136"/>
  <c r="F122"/>
  <c r="F121" s="1"/>
  <c r="F120" s="1"/>
  <c r="F119" s="1"/>
  <c r="F117"/>
  <c r="F116" s="1"/>
  <c r="F115" s="1"/>
  <c r="F114" s="1"/>
  <c r="F112"/>
  <c r="F111" s="1"/>
  <c r="F110" s="1"/>
  <c r="F109" s="1"/>
  <c r="F102"/>
  <c r="F101" s="1"/>
  <c r="F100" s="1"/>
  <c r="F98"/>
  <c r="F97" s="1"/>
  <c r="F95"/>
  <c r="F94" s="1"/>
  <c r="F90"/>
  <c r="F89" s="1"/>
  <c r="F88" s="1"/>
  <c r="F87" s="1"/>
  <c r="F85"/>
  <c r="F84" s="1"/>
  <c r="F83" s="1"/>
  <c r="F82" s="1"/>
  <c r="F79"/>
  <c r="F78" s="1"/>
  <c r="F77" s="1"/>
  <c r="F76" s="1"/>
  <c r="F75" s="1"/>
  <c r="F68"/>
  <c r="F66"/>
  <c r="F59"/>
  <c r="F51"/>
  <c r="F50" s="1"/>
  <c r="F49" s="1"/>
  <c r="F48" s="1"/>
  <c r="F47" s="1"/>
  <c r="F38"/>
  <c r="F30"/>
  <c r="F29" s="1"/>
  <c r="F24"/>
  <c r="F22"/>
  <c r="F609" l="1"/>
  <c r="F603" s="1"/>
  <c r="G609"/>
  <c r="G604"/>
  <c r="F604"/>
  <c r="F345"/>
  <c r="G345"/>
  <c r="G344" s="1"/>
  <c r="F539"/>
  <c r="G711"/>
  <c r="G710" s="1"/>
  <c r="G709" s="1"/>
  <c r="F259"/>
  <c r="F258" s="1"/>
  <c r="F257" s="1"/>
  <c r="F256" s="1"/>
  <c r="G259"/>
  <c r="G258" s="1"/>
  <c r="G257" s="1"/>
  <c r="G256" s="1"/>
  <c r="G539"/>
  <c r="G538" s="1"/>
  <c r="G537" s="1"/>
  <c r="G401"/>
  <c r="G394" s="1"/>
  <c r="G393" s="1"/>
  <c r="F640"/>
  <c r="G640"/>
  <c r="F776"/>
  <c r="G776"/>
  <c r="G775" s="1"/>
  <c r="G774" s="1"/>
  <c r="F775"/>
  <c r="F774" s="1"/>
  <c r="G491"/>
  <c r="F491"/>
  <c r="G465"/>
  <c r="F465"/>
  <c r="F538"/>
  <c r="F537" s="1"/>
  <c r="G289"/>
  <c r="G288" s="1"/>
  <c r="G287" s="1"/>
  <c r="G336"/>
  <c r="G335" s="1"/>
  <c r="F243"/>
  <c r="F374"/>
  <c r="F373" s="1"/>
  <c r="F165"/>
  <c r="F164" s="1"/>
  <c r="G243"/>
  <c r="G374"/>
  <c r="G373" s="1"/>
  <c r="G372" s="1"/>
  <c r="F172"/>
  <c r="F93"/>
  <c r="F92" s="1"/>
  <c r="F751"/>
  <c r="F750" s="1"/>
  <c r="G751"/>
  <c r="G750" s="1"/>
  <c r="G415"/>
  <c r="G414" s="1"/>
  <c r="G413" s="1"/>
  <c r="G412" s="1"/>
  <c r="G19"/>
  <c r="G18" s="1"/>
  <c r="G17" s="1"/>
  <c r="G16" s="1"/>
  <c r="F167"/>
  <c r="F767"/>
  <c r="G618"/>
  <c r="G617" s="1"/>
  <c r="G734"/>
  <c r="F19"/>
  <c r="F18" s="1"/>
  <c r="F17" s="1"/>
  <c r="F16" s="1"/>
  <c r="F56"/>
  <c r="F55" s="1"/>
  <c r="F54" s="1"/>
  <c r="F35"/>
  <c r="F65"/>
  <c r="F64" s="1"/>
  <c r="F63" s="1"/>
  <c r="F677"/>
  <c r="F734"/>
  <c r="F762"/>
  <c r="F761" s="1"/>
  <c r="F760" s="1"/>
  <c r="F759" s="1"/>
  <c r="G687"/>
  <c r="F797"/>
  <c r="F796" s="1"/>
  <c r="G352"/>
  <c r="G167"/>
  <c r="G189"/>
  <c r="G93"/>
  <c r="G92" s="1"/>
  <c r="G767"/>
  <c r="F141"/>
  <c r="F358"/>
  <c r="F357" s="1"/>
  <c r="F415"/>
  <c r="F414" s="1"/>
  <c r="F413" s="1"/>
  <c r="F412" s="1"/>
  <c r="F618"/>
  <c r="F617" s="1"/>
  <c r="G65"/>
  <c r="G64" s="1"/>
  <c r="G63" s="1"/>
  <c r="G367"/>
  <c r="G366" s="1"/>
  <c r="G365" s="1"/>
  <c r="F597"/>
  <c r="F590" s="1"/>
  <c r="F585" s="1"/>
  <c r="G42"/>
  <c r="F199"/>
  <c r="F189"/>
  <c r="F194"/>
  <c r="G677"/>
  <c r="F289"/>
  <c r="F288" s="1"/>
  <c r="F287" s="1"/>
  <c r="F344"/>
  <c r="F352"/>
  <c r="G316"/>
  <c r="G315" s="1"/>
  <c r="G358"/>
  <c r="G357" s="1"/>
  <c r="G603"/>
  <c r="G602" s="1"/>
  <c r="G210"/>
  <c r="F210"/>
  <c r="G327"/>
  <c r="G326" s="1"/>
  <c r="G762"/>
  <c r="G761" s="1"/>
  <c r="G760" s="1"/>
  <c r="G759" s="1"/>
  <c r="G841"/>
  <c r="G840" s="1"/>
  <c r="G839" s="1"/>
  <c r="G838" s="1"/>
  <c r="G35"/>
  <c r="G56"/>
  <c r="G55" s="1"/>
  <c r="G54" s="1"/>
  <c r="G172"/>
  <c r="F367"/>
  <c r="F366" s="1"/>
  <c r="F365" s="1"/>
  <c r="F336"/>
  <c r="F335" s="1"/>
  <c r="F841"/>
  <c r="F840" s="1"/>
  <c r="F839" s="1"/>
  <c r="F838" s="1"/>
  <c r="F424"/>
  <c r="F423" s="1"/>
  <c r="F422" s="1"/>
  <c r="F421" s="1"/>
  <c r="F42"/>
  <c r="G131"/>
  <c r="G228"/>
  <c r="G227" s="1"/>
  <c r="G226" s="1"/>
  <c r="G225" s="1"/>
  <c r="G224" s="1"/>
  <c r="F131"/>
  <c r="G141"/>
  <c r="G797"/>
  <c r="G796" s="1"/>
  <c r="G597"/>
  <c r="G590" s="1"/>
  <c r="G585" s="1"/>
  <c r="G199"/>
  <c r="F401"/>
  <c r="F394" s="1"/>
  <c r="F393" s="1"/>
  <c r="F228"/>
  <c r="F227" s="1"/>
  <c r="F226" s="1"/>
  <c r="F225" s="1"/>
  <c r="F224" s="1"/>
  <c r="G424"/>
  <c r="G423" s="1"/>
  <c r="G422" s="1"/>
  <c r="G421" s="1"/>
  <c r="G194"/>
  <c r="F305"/>
  <c r="F316"/>
  <c r="F315" s="1"/>
  <c r="G305"/>
  <c r="F327"/>
  <c r="F326" s="1"/>
  <c r="F687"/>
  <c r="F602" l="1"/>
  <c r="F584" s="1"/>
  <c r="F583" s="1"/>
  <c r="G584"/>
  <c r="G583" s="1"/>
  <c r="F130"/>
  <c r="F129" s="1"/>
  <c r="F81" s="1"/>
  <c r="G130"/>
  <c r="G129" s="1"/>
  <c r="G81" s="1"/>
  <c r="F372"/>
  <c r="G464"/>
  <c r="G463" s="1"/>
  <c r="G462" s="1"/>
  <c r="F464"/>
  <c r="F463" s="1"/>
  <c r="F462" s="1"/>
  <c r="F551"/>
  <c r="F536" s="1"/>
  <c r="F758"/>
  <c r="G286"/>
  <c r="F733"/>
  <c r="G314"/>
  <c r="G242"/>
  <c r="G241" s="1"/>
  <c r="G240" s="1"/>
  <c r="G758"/>
  <c r="F242"/>
  <c r="F241" s="1"/>
  <c r="F240" s="1"/>
  <c r="G733"/>
  <c r="G639"/>
  <c r="F34"/>
  <c r="F33" s="1"/>
  <c r="F32" s="1"/>
  <c r="F53"/>
  <c r="G34"/>
  <c r="G33" s="1"/>
  <c r="G32" s="1"/>
  <c r="F773"/>
  <c r="F772" s="1"/>
  <c r="G551"/>
  <c r="G536" s="1"/>
  <c r="F343"/>
  <c r="F334" s="1"/>
  <c r="G773"/>
  <c r="G772" s="1"/>
  <c r="G343"/>
  <c r="G334" s="1"/>
  <c r="F286"/>
  <c r="G53"/>
  <c r="F314"/>
  <c r="F639"/>
  <c r="F9" l="1"/>
  <c r="G9"/>
  <c r="G638"/>
  <c r="G637" s="1"/>
  <c r="F638"/>
  <c r="F637" s="1"/>
  <c r="F726"/>
  <c r="G233"/>
  <c r="F233"/>
  <c r="G726"/>
  <c r="F313"/>
  <c r="G420"/>
  <c r="G313"/>
  <c r="F420"/>
  <c r="F848" l="1"/>
  <c r="G848"/>
</calcChain>
</file>

<file path=xl/sharedStrings.xml><?xml version="1.0" encoding="utf-8"?>
<sst xmlns="http://schemas.openxmlformats.org/spreadsheetml/2006/main" count="4185" uniqueCount="644">
  <si>
    <t xml:space="preserve">  ОБЩЕГОСУДАРСТВЕННЫЕ ВОПРОСЫ</t>
  </si>
  <si>
    <t>000</t>
  </si>
  <si>
    <t>01</t>
  </si>
  <si>
    <t>00</t>
  </si>
  <si>
    <t>0000000000</t>
  </si>
  <si>
    <t xml:space="preserve">    Функционирование высшего должностного лица субъекта Российской Федерации и муниципального образования</t>
  </si>
  <si>
    <t>02</t>
  </si>
  <si>
    <t xml:space="preserve">      Непрограммные направления деятельности органов местного самоуправления</t>
  </si>
  <si>
    <t>9900000000</t>
  </si>
  <si>
    <t xml:space="preserve">          Мероприятия непрограммных направлений деятельности органов местного самоуправления</t>
  </si>
  <si>
    <t>9999900000</t>
  </si>
  <si>
    <t>9999910010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</si>
  <si>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</si>
  <si>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</si>
  <si>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</si>
  <si>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</si>
  <si>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</si>
  <si>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</si>
  <si>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9999910030</t>
  </si>
  <si>
    <t xml:space="preserve">              Закупка товаров, работ и услуг для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</si>
  <si>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</si>
  <si>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</si>
  <si>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</si>
  <si>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</si>
  <si>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</si>
  <si>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</si>
  <si>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</si>
  <si>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>9999910040</t>
  </si>
  <si>
    <t>9999910050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</si>
  <si>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</si>
  <si>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</si>
  <si>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          Субвенции на создание и обеспечение деятельности комиссий по делам несовершеннолетних и защите их прав</t>
  </si>
  <si>
    <t>9999993010</t>
  </si>
  <si>
    <t>9999993100</t>
  </si>
  <si>
    <t xml:space="preserve">    Судебная система</t>
  </si>
  <si>
    <t>05</t>
  </si>
  <si>
    <t>9999951200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</si>
  <si>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</si>
  <si>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</si>
  <si>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1400000000</t>
  </si>
  <si>
    <t>1400100000</t>
  </si>
  <si>
    <t>1400110030</t>
  </si>
  <si>
    <t>9999910060</t>
  </si>
  <si>
    <t xml:space="preserve">    Резервные фонды</t>
  </si>
  <si>
    <t>11</t>
  </si>
  <si>
    <t>9999920280</t>
  </si>
  <si>
    <t xml:space="preserve">                Резервные средства</t>
  </si>
  <si>
    <t>870</t>
  </si>
  <si>
    <t xml:space="preserve">    Другие общегосударственные вопросы</t>
  </si>
  <si>
    <t>13</t>
  </si>
  <si>
    <t>0800000000</t>
  </si>
  <si>
    <t>0800100000</t>
  </si>
  <si>
    <t xml:space="preserve">            Мероприятия по профилактике экстремизма и терроризма</t>
  </si>
  <si>
    <t>0800120220</t>
  </si>
  <si>
    <t xml:space="preserve">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</si>
  <si>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</si>
  <si>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Субсидии бюджетным учреждениям</t>
  </si>
  <si>
    <t>610</t>
  </si>
  <si>
    <t>1700000000</t>
  </si>
  <si>
    <t>1700100000</t>
  </si>
  <si>
    <t>1700120160</t>
  </si>
  <si>
    <t xml:space="preserve">              Социальное обеспечение и иные выплаты населению</t>
  </si>
  <si>
    <t>300</t>
  </si>
  <si>
    <t xml:space="preserve">                Иные выплаты населению</t>
  </si>
  <si>
    <t>360</t>
  </si>
  <si>
    <t>9999920250</t>
  </si>
  <si>
    <t xml:space="preserve">            Оценка недвижимости, признание прав и регулирование отношений по муниципальной собственности (Реализация государственной политики в области приватизации и управления муниципальной собственностью)</t>
  </si>
  <si>
    <t>9999920260</t>
  </si>
  <si>
    <t xml:space="preserve">            Расходы, связанные с исполнением судебных актов и решений налоговых органов</t>
  </si>
  <si>
    <t>9999920290</t>
  </si>
  <si>
    <t>9999959300</t>
  </si>
  <si>
    <t>9999970010</t>
  </si>
  <si>
    <t xml:space="preserve">                Расходы на выплаты персоналу казенных учреждений</t>
  </si>
  <si>
    <t>110</t>
  </si>
  <si>
    <t>9999993030</t>
  </si>
  <si>
    <t xml:space="preserve">              Межбюджетные трансферты</t>
  </si>
  <si>
    <t>500</t>
  </si>
  <si>
    <t xml:space="preserve">  НАЦИОНАЛЬНАЯ ЭКОНОМИКА</t>
  </si>
  <si>
    <t xml:space="preserve">    Сельское хозяйство и рыболовство</t>
  </si>
  <si>
    <t>9999993040</t>
  </si>
  <si>
    <t xml:space="preserve">    Транспорт</t>
  </si>
  <si>
    <t>08</t>
  </si>
  <si>
    <t>1100000000</t>
  </si>
  <si>
    <t>1120000000</t>
  </si>
  <si>
    <t>1120100000</t>
  </si>
  <si>
    <t>1120160010</t>
  </si>
  <si>
    <t xml:space="preserve">                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</si>
  <si>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810</t>
  </si>
  <si>
    <t xml:space="preserve">    Дорожное хозяйство (дорожные фонды)</t>
  </si>
  <si>
    <t>09</t>
  </si>
  <si>
    <t>1110000000</t>
  </si>
  <si>
    <t>1110100000</t>
  </si>
  <si>
    <t xml:space="preserve">            Содержание действующей сети автомобильных дорог общего пользования местного значения</t>
  </si>
  <si>
    <t>1110120320</t>
  </si>
  <si>
    <t xml:space="preserve">            Капитальный ремонт и ремонт автомобильных дорог общего пользования местного значения</t>
  </si>
  <si>
    <t>1110120330</t>
  </si>
  <si>
    <t>1110192390</t>
  </si>
  <si>
    <t>11101S2390</t>
  </si>
  <si>
    <t>1130000000</t>
  </si>
  <si>
    <t>1130100000</t>
  </si>
  <si>
    <t xml:space="preserve">            Обеспечение мероприятий по развитию дорожно-транспортной инфраструктуры</t>
  </si>
  <si>
    <t>1130120340</t>
  </si>
  <si>
    <t xml:space="preserve">    Связь и информатика</t>
  </si>
  <si>
    <t>10</t>
  </si>
  <si>
    <t>0700000000</t>
  </si>
  <si>
    <t>0700100000</t>
  </si>
  <si>
    <t>0700120210</t>
  </si>
  <si>
    <t xml:space="preserve">    Другие вопросы в области национальной экономики</t>
  </si>
  <si>
    <t>12</t>
  </si>
  <si>
    <t>1500000000</t>
  </si>
  <si>
    <t>1500100000</t>
  </si>
  <si>
    <t>1500120120</t>
  </si>
  <si>
    <t xml:space="preserve">            Мероприятия по землеустройству и землепользованию</t>
  </si>
  <si>
    <t>9999920020</t>
  </si>
  <si>
    <t xml:space="preserve">  ЖИЛИЩНО-КОММУНАЛЬНОЕ ХОЗЯЙСТВО</t>
  </si>
  <si>
    <t xml:space="preserve">    Жилищное хозяйство</t>
  </si>
  <si>
    <t>1000000000</t>
  </si>
  <si>
    <t>1000100000</t>
  </si>
  <si>
    <t xml:space="preserve">            Взносы на капитальный ремонт общего имущества в многоквартирных домах за муниципальные помещения</t>
  </si>
  <si>
    <t>9999920360</t>
  </si>
  <si>
    <t xml:space="preserve">    Коммунальное хозяйство</t>
  </si>
  <si>
    <t>1300000000</t>
  </si>
  <si>
    <t>1310000000</t>
  </si>
  <si>
    <t>1310100000</t>
  </si>
  <si>
    <t>1310192320</t>
  </si>
  <si>
    <t xml:space="preserve">              Капитальные вложения в объекты недвижимого имущества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</si>
  <si>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</si>
  <si>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</si>
  <si>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</si>
  <si>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          Расходы на проектирование и строительство сетей водоснабжения и системы очистки воды, в целях софинансирования которых из бюджета Приморского края предоставляются субсидии</t>
  </si>
  <si>
    <t>13101S2320</t>
  </si>
  <si>
    <t>1320000000</t>
  </si>
  <si>
    <t>1320100000</t>
  </si>
  <si>
    <t xml:space="preserve">            Ремонт (капитальный ремонт) объектов коммунального хозяйства</t>
  </si>
  <si>
    <t>1320120410</t>
  </si>
  <si>
    <t xml:space="preserve">    Благоустройство</t>
  </si>
  <si>
    <t>1320200000</t>
  </si>
  <si>
    <t>1320220420</t>
  </si>
  <si>
    <t xml:space="preserve">            Содержание мест захоронения</t>
  </si>
  <si>
    <t>9999920450</t>
  </si>
  <si>
    <t xml:space="preserve">    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</si>
  <si>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</si>
  <si>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 xml:space="preserve">    Другие вопросы в области жилищно-коммунального хозяйства</t>
  </si>
  <si>
    <t>9999993120</t>
  </si>
  <si>
    <t xml:space="preserve">  ОБРАЗОВАНИЕ</t>
  </si>
  <si>
    <t>07</t>
  </si>
  <si>
    <t xml:space="preserve">    Дошкольное образование</t>
  </si>
  <si>
    <t>0100000000</t>
  </si>
  <si>
    <t>0110000000</t>
  </si>
  <si>
    <t>0110100000</t>
  </si>
  <si>
    <t>0110170010</t>
  </si>
  <si>
    <t>0110193070</t>
  </si>
  <si>
    <t>0600000000</t>
  </si>
  <si>
    <t>0600100000</t>
  </si>
  <si>
    <t>0600170050</t>
  </si>
  <si>
    <t xml:space="preserve">    Общее образование</t>
  </si>
  <si>
    <t>0120000000</t>
  </si>
  <si>
    <t>0120100000</t>
  </si>
  <si>
    <t xml:space="preserve">            Организация и проведение единого государственного экзамена</t>
  </si>
  <si>
    <t>0120120040</t>
  </si>
  <si>
    <t>0120170010</t>
  </si>
  <si>
    <t xml:space="preserve">    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</si>
  <si>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</si>
  <si>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>0120200000</t>
  </si>
  <si>
    <t>0130000000</t>
  </si>
  <si>
    <t>0130200000</t>
  </si>
  <si>
    <t xml:space="preserve">            Организация работы трудовых бригад с оплатой труда для подростков в образовательных учреждениях</t>
  </si>
  <si>
    <t>0130220070</t>
  </si>
  <si>
    <t>2200000000</t>
  </si>
  <si>
    <t>2200100000</t>
  </si>
  <si>
    <t>2200120150</t>
  </si>
  <si>
    <t xml:space="preserve">    Дополнительное образование детей</t>
  </si>
  <si>
    <t>0130100000</t>
  </si>
  <si>
    <t>0130170010</t>
  </si>
  <si>
    <t>0300000000</t>
  </si>
  <si>
    <t>0300200000</t>
  </si>
  <si>
    <t>0300270010</t>
  </si>
  <si>
    <t>0400000000</t>
  </si>
  <si>
    <t xml:space="preserve">    Профессиональная подготовка, переподготовка и повышение квалификации</t>
  </si>
  <si>
    <t>0140000000</t>
  </si>
  <si>
    <t>0140200000</t>
  </si>
  <si>
    <t xml:space="preserve">            Повышение квалификации педагогических кадров</t>
  </si>
  <si>
    <t>0140220100</t>
  </si>
  <si>
    <t xml:space="preserve">    Молодежная политика и оздоровление детей</t>
  </si>
  <si>
    <t xml:space="preserve">            Обеспечение отдыха детей и подростков в профильных лагерях при образовательных учреждениях</t>
  </si>
  <si>
    <t>0130220060</t>
  </si>
  <si>
    <t xml:space="preserve">            Информационно-методическое и материальное обеспечение отдыха и занятости детей и подростков</t>
  </si>
  <si>
    <t>0130220080</t>
  </si>
  <si>
    <t>0130293080</t>
  </si>
  <si>
    <t xml:space="preserve">                Социальные выплаты гражданам, кроме публичных нормативных социальных выплат</t>
  </si>
  <si>
    <t>320</t>
  </si>
  <si>
    <t>2000000000</t>
  </si>
  <si>
    <t>2000100000</t>
  </si>
  <si>
    <t xml:space="preserve">            Проведение мероприятий для детей и молодежи</t>
  </si>
  <si>
    <t>2000120030</t>
  </si>
  <si>
    <t xml:space="preserve">    Другие вопросы в области образования</t>
  </si>
  <si>
    <t>0130120030</t>
  </si>
  <si>
    <t>0140100000</t>
  </si>
  <si>
    <t>0140110030</t>
  </si>
  <si>
    <t>0140170010</t>
  </si>
  <si>
    <t xml:space="preserve">            Поощрение учителей</t>
  </si>
  <si>
    <t>0140221100</t>
  </si>
  <si>
    <t xml:space="preserve">                Премии и гранты</t>
  </si>
  <si>
    <t>350</t>
  </si>
  <si>
    <t>0140300000</t>
  </si>
  <si>
    <t>0140320090</t>
  </si>
  <si>
    <t>1900000000</t>
  </si>
  <si>
    <t>1900100000</t>
  </si>
  <si>
    <t xml:space="preserve">            Мероприятия по профилактике правонарушений и борьбе с преступностью</t>
  </si>
  <si>
    <t>1900120230</t>
  </si>
  <si>
    <t xml:space="preserve">  КУЛЬТУРА И КИНЕМАТОГРАФИЯ</t>
  </si>
  <si>
    <t xml:space="preserve">    Культура</t>
  </si>
  <si>
    <t>0300100000</t>
  </si>
  <si>
    <t xml:space="preserve">            Иные межбюджетные трансферты бюджетам поселений Черниговского района на исполнение Указа Президента Российской Федерации от 7 мая 2012 года №597 в части мероприятий, направленных на повышение средней заработной платы работников муниципальных учреждений культуры</t>
  </si>
  <si>
    <t>0300140030</t>
  </si>
  <si>
    <t xml:space="preserve">                Иные межбюджетные трансферты</t>
  </si>
  <si>
    <t>540</t>
  </si>
  <si>
    <t>0300170010</t>
  </si>
  <si>
    <t>0300171010</t>
  </si>
  <si>
    <t>0300400000</t>
  </si>
  <si>
    <t xml:space="preserve">    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</si>
  <si>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</si>
  <si>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    Проведение краевого фестиваля современного любительского творчества Черниговские родники</t>
  </si>
  <si>
    <t>0300420180</t>
  </si>
  <si>
    <t xml:space="preserve">  СОЦИАЛЬНАЯ ПОЛИТИКА</t>
  </si>
  <si>
    <t xml:space="preserve">    Пенсионное обеспечение</t>
  </si>
  <si>
    <t>9999980010</t>
  </si>
  <si>
    <t xml:space="preserve">                Публичные нормативные социальные выплаты гражданам</t>
  </si>
  <si>
    <t>310</t>
  </si>
  <si>
    <t xml:space="preserve">    Социальное обеспечение населения</t>
  </si>
  <si>
    <t>0200000000</t>
  </si>
  <si>
    <t>0200100000</t>
  </si>
  <si>
    <t>0200180020</t>
  </si>
  <si>
    <t>2100000000</t>
  </si>
  <si>
    <t>2100100000</t>
  </si>
  <si>
    <t xml:space="preserve">    Охрана семьи и детства</t>
  </si>
  <si>
    <t>0110193090</t>
  </si>
  <si>
    <t xml:space="preserve">  ФИЗИЧЕСКАЯ КУЛЬТУРА И СПОРТ</t>
  </si>
  <si>
    <t xml:space="preserve">    Массовый спорт</t>
  </si>
  <si>
    <t>0400100000</t>
  </si>
  <si>
    <t xml:space="preserve">            Организация, проведение и участие в спортивных мероприятиях</t>
  </si>
  <si>
    <t>0400120200</t>
  </si>
  <si>
    <t xml:space="preserve">  СРЕДСТВА МАССОВОЙ ИНФОРМАЦИИ</t>
  </si>
  <si>
    <t xml:space="preserve">    Периодическая печать и издательства</t>
  </si>
  <si>
    <t>1800000000</t>
  </si>
  <si>
    <t>1800200000</t>
  </si>
  <si>
    <t>1800260020</t>
  </si>
  <si>
    <t xml:space="preserve">  ОБСЛУЖИВАНИЕ ГОСУДАРСТВЕННОГО И МУНИЦИПАЛЬНОГО ДОЛГА</t>
  </si>
  <si>
    <t xml:space="preserve">    Обслуживание государственного внутреннего и муниципального долга</t>
  </si>
  <si>
    <t>9999929060</t>
  </si>
  <si>
    <t xml:space="preserve">              Обслуживание государственного (муниципального) долга</t>
  </si>
  <si>
    <t>700</t>
  </si>
  <si>
    <t xml:space="preserve">                Обслуживание муниципального долга</t>
  </si>
  <si>
    <t>730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</si>
  <si>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</si>
  <si>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>14</t>
  </si>
  <si>
    <t xml:space="preserve">    Дотации на выравнивание бюджетной обеспеченности субъектов Российской Федерации и муниципальных образований</t>
  </si>
  <si>
    <t>1400200000</t>
  </si>
  <si>
    <t xml:space="preserve">    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</si>
  <si>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</si>
  <si>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        Дотации</t>
  </si>
  <si>
    <t>510</t>
  </si>
  <si>
    <t xml:space="preserve">    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</si>
  <si>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</si>
  <si>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>Наименование</t>
  </si>
  <si>
    <t>Раздел</t>
  </si>
  <si>
    <t>Подраздел</t>
  </si>
  <si>
    <t>Целевая статья</t>
  </si>
  <si>
    <t>Вид расходов</t>
  </si>
  <si>
    <t xml:space="preserve">            Мероприятия по развитию внутреннего и въездного туризма</t>
  </si>
  <si>
    <t>2300000000</t>
  </si>
  <si>
    <t>2300100000</t>
  </si>
  <si>
    <t>2300120130</t>
  </si>
  <si>
    <t>2400000000</t>
  </si>
  <si>
    <t>2400100000</t>
  </si>
  <si>
    <t>2400120600</t>
  </si>
  <si>
    <t xml:space="preserve">            Мероприятия по противодействию коррупции</t>
  </si>
  <si>
    <t>ПРОЕКТ</t>
  </si>
  <si>
    <t>1000120350</t>
  </si>
  <si>
    <t>1000120360</t>
  </si>
  <si>
    <t>21001L4970</t>
  </si>
  <si>
    <t>0120292340</t>
  </si>
  <si>
    <t xml:space="preserve">      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</si>
  <si>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01202S2340</t>
  </si>
  <si>
    <t>1120193130</t>
  </si>
  <si>
    <t xml:space="preserve">            Организация мест для торговли сельскохозяйственной продукцией</t>
  </si>
  <si>
    <t>1500120140</t>
  </si>
  <si>
    <t xml:space="preserve">            Расходы в области жилищного хозяйства</t>
  </si>
  <si>
    <t xml:space="preserve">            Расходы по оплате договоров на выполнение работ, связанных с проектированием и строительством сетей водоснабжения и системы очистки воды</t>
  </si>
  <si>
    <t>1330000000</t>
  </si>
  <si>
    <t>1330300000</t>
  </si>
  <si>
    <t>1330392620</t>
  </si>
  <si>
    <t>13303S2620</t>
  </si>
  <si>
    <t>01101S2020</t>
  </si>
  <si>
    <t>0170000000</t>
  </si>
  <si>
    <t>0170100000</t>
  </si>
  <si>
    <t xml:space="preserve">            Создание в муниципальных образовательных учреждениях условий для предупреждения и предотвращения терроризма</t>
  </si>
  <si>
    <t>0170170070</t>
  </si>
  <si>
    <t>0120193150</t>
  </si>
  <si>
    <t>0150000000</t>
  </si>
  <si>
    <t>0150100000</t>
  </si>
  <si>
    <t>0150170040</t>
  </si>
  <si>
    <t xml:space="preserve">            Субсидии на комплектование книжных фондов и обеспечение информационно-техническим оборудованием библиотек</t>
  </si>
  <si>
    <t>0300192540</t>
  </si>
  <si>
    <t>03001L4670</t>
  </si>
  <si>
    <t xml:space="preserve">            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нужд, в целях софинансирования которых из бюджета Приморского края предоставляются субсидии</t>
  </si>
  <si>
    <t>03001S2050</t>
  </si>
  <si>
    <t>03001S2540</t>
  </si>
  <si>
    <t xml:space="preserve">    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</si>
  <si>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ВСЕГО</t>
  </si>
  <si>
    <t xml:space="preserve">            Субсидии на капитальный ремонт зданий муниципальных общеобразовательных учреждений</t>
  </si>
  <si>
    <t>0300192050</t>
  </si>
  <si>
    <t xml:space="preserve">             Субсидии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</si>
  <si>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1000120370</t>
  </si>
  <si>
    <t xml:space="preserve">       Капитальный ремонт муниципального жилого фонда</t>
  </si>
  <si>
    <t>0300170020</t>
  </si>
  <si>
    <t xml:space="preserve">        Расходы по оплате договоров на выполнение работ, оказание услуг, связанных с капитальным ремонтом</t>
  </si>
  <si>
    <t xml:space="preserve">            Расходы на обеспечение информационной безопасности</t>
  </si>
  <si>
    <t>9999970090</t>
  </si>
  <si>
    <t>9999993160</t>
  </si>
  <si>
    <t xml:space="preserve">            Мероприятия по укреплению межэтнических связей и межрелигиозных отношений</t>
  </si>
  <si>
    <t>2500000000</t>
  </si>
  <si>
    <t>2500100000</t>
  </si>
  <si>
    <t>2500120270</t>
  </si>
  <si>
    <t>1600000000</t>
  </si>
  <si>
    <t>1600100000</t>
  </si>
  <si>
    <t xml:space="preserve">            Мероприятия по противодействию распространения наркотиков</t>
  </si>
  <si>
    <t>1600120240</t>
  </si>
  <si>
    <t xml:space="preserve">            Расходы за счет резервного фонда Правительства Приморского края по ликвидации чрезвычайных ситуаций природного и техногенного характера</t>
  </si>
  <si>
    <t>9999923800</t>
  </si>
  <si>
    <t xml:space="preserve">            Организация и проведение новогодних мероприятий</t>
  </si>
  <si>
    <t>0300420190</t>
  </si>
  <si>
    <t xml:space="preserve">          Предоставление мер социальной поддержки педагогическим работникам муниципальных общеобразовательных организаций</t>
  </si>
  <si>
    <t>9999993050</t>
  </si>
  <si>
    <t xml:space="preserve">            Расходы на проектирование, строительство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в целях софинансирования которых из бюджета Приморского края предоставляется субсидия</t>
  </si>
  <si>
    <t>11101S2380</t>
  </si>
  <si>
    <t xml:space="preserve">            Капитальные вложения в объекты недвижимого имущества государственной муниципальной собственности</t>
  </si>
  <si>
    <t xml:space="preserve">            Бюджетные инвестиции</t>
  </si>
  <si>
    <t xml:space="preserve">            Иные закупки товаров, работ и услуг для обеспечения государственных (муниципальных) нужд</t>
  </si>
  <si>
    <t xml:space="preserve">            Закупка товаров, работ и услуг для государственных (муниципальных) нужд</t>
  </si>
  <si>
    <t xml:space="preserve">       Тип структурного элемента "Развитие, ремонт (капитальный ремонт) и содержание объектов коммунальной инфраструктуры"</t>
  </si>
  <si>
    <t xml:space="preserve">        Тип структурного элемента "Развитие, ремонт (капитальный ремонт) и содержание объектов коммунальной инфраструктуры"</t>
  </si>
  <si>
    <t xml:space="preserve">         Комплекс процессных мероприятий "Формирование системы мер пресечения и профилактики различных видов терроризма"</t>
  </si>
  <si>
    <t xml:space="preserve">          Комплекс процессных мероприятий "Социальная профилактика, популяризация здорового образа жизни"</t>
  </si>
  <si>
    <t xml:space="preserve">         Комплекс процессных мероприятий "Организация транспортного обслуживания населения автомобильным транспортом"</t>
  </si>
  <si>
    <t xml:space="preserve">         Комплекс процессных мероприятий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</si>
  <si>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 xml:space="preserve">          Комплекс процессных мероприятий "Обеспечение безопасных условий движения"</t>
  </si>
  <si>
    <t xml:space="preserve">         Комплекс процессных мероприятий "Развитие телекоммуникационной инфраструктуры органов местного самоуправления"</t>
  </si>
  <si>
    <t xml:space="preserve">          Комплекс процессных мероприятий "Формирование положительного образа предпринимателя, популяризация роли предпринимательства"</t>
  </si>
  <si>
    <t xml:space="preserve">          Комплекс процессных мероприятий "Капитальный ремонт муниципального жилого фонда"</t>
  </si>
  <si>
    <t xml:space="preserve">      Комплекс процессных мероприятий "Энергосбережение и повышение энергетической эффективности в системах коммунальной инфраструктуры"</t>
  </si>
  <si>
    <t xml:space="preserve">          Комплекс процессных мероприятий "Повышение эффективности функционирования жилищно-коммунальных систем"</t>
  </si>
  <si>
    <t xml:space="preserve">         Комплекс процессных мероприятий "Реализация образовательных программ дошкольного образования"</t>
  </si>
  <si>
    <t xml:space="preserve">          Комплекс процессных мероприятий "Предупреждение и предотвращение терроризма в муниципальных образовательных учреждениях"</t>
  </si>
  <si>
    <t xml:space="preserve">         Комплекс процессных мероприятий "Энергосбережение и повышение энергетической эффективности в системах коммунальной инфраструктуры"</t>
  </si>
  <si>
    <t xml:space="preserve">         Комплекс процессных мероприятий "Реализация образовательных программ начального общего, основного общего и среднего общего образования"</t>
  </si>
  <si>
    <t xml:space="preserve">         Комплекс процессных мероприятий "Развитие инфраструктуры общеобразовательных организаций"</t>
  </si>
  <si>
    <t xml:space="preserve">         Комплекс процессных мероприятий "Повышение пожарной безопасности в муниципальных образовательных учреждениях"</t>
  </si>
  <si>
    <t xml:space="preserve">        Комплекс процессных мероприятий "Предупреждение и предотвращение терроризма в муниципальных образовательных учреждениях"</t>
  </si>
  <si>
    <t xml:space="preserve">          Комплекс процессных мероприятий "Энергосбережение и повышение энергетической эффективности в системах коммунальной инфраструктуры"</t>
  </si>
  <si>
    <t xml:space="preserve">          Комплекс процессных мероприятий "Реализация дополнительных общеобразовательных программ и обеспечение условий их предоставления"</t>
  </si>
  <si>
    <t xml:space="preserve">         Комплекс процессных мероприятий "Обеспечение деятельности образовательных учреждений в сфере культуры"</t>
  </si>
  <si>
    <t xml:space="preserve">          Комплекс процессных мероприятий "Развитие кадрового потенциала системы образования"</t>
  </si>
  <si>
    <t xml:space="preserve">         Комплекс процессных мероприятий "Организация и обеспечение отдыха и оздоровления детей"</t>
  </si>
  <si>
    <t xml:space="preserve">          Комплекс процессных мероприятий "Привлечение молодежи к общественной жизни села"</t>
  </si>
  <si>
    <t xml:space="preserve">         Комплекс процессных мероприятий "Реализация дополнительных общеобразовательных программ и обеспечение условий их предоставления"</t>
  </si>
  <si>
    <t xml:space="preserve">          Комплекс процессных мероприятий "Обеспечение деятельности учреждений и функций органов местного самоуправления"</t>
  </si>
  <si>
    <t xml:space="preserve">          Комплекс процессных мероприятий "Поддержка талантливой молодежи"</t>
  </si>
  <si>
    <t xml:space="preserve">         Комплекс процессных мероприятий "Совершенствование и развитие системы патриотического воспитания граждан"</t>
  </si>
  <si>
    <t xml:space="preserve">          Комплекс процессных мероприятий "Совершенствование системы охраны общественного порядка и профилактики правонарушений"</t>
  </si>
  <si>
    <t xml:space="preserve">          Комплекс процессных мероприятий "Организация проведения социально значимых культурных мероприятий"</t>
  </si>
  <si>
    <t xml:space="preserve">         Комплекс процессных мероприятий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</si>
  <si>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 xml:space="preserve">          Комплекс процессных мероприятий "Реализация образовательных программ дошкольного образования"</t>
  </si>
  <si>
    <t xml:space="preserve">          Комплекс процессных мероприятий "Создание условий для привлечения населения к занятиям спортом"</t>
  </si>
  <si>
    <t xml:space="preserve">          Комплекс процессных мероприятий "Совершенствование межбюджетных отношений в Черниговском районе"</t>
  </si>
  <si>
    <t xml:space="preserve">                Исполнение судебных актов</t>
  </si>
  <si>
    <t>830</t>
  </si>
  <si>
    <t>9999970011</t>
  </si>
  <si>
    <t>9999993180</t>
  </si>
  <si>
    <t>99999R0820</t>
  </si>
  <si>
    <t>1500120131</t>
  </si>
  <si>
    <t xml:space="preserve">        Строительство, реконструкция и модернизация объектов водоотведения на территории сельских поселений Черниговского района</t>
  </si>
  <si>
    <t>1340000000</t>
  </si>
  <si>
    <t xml:space="preserve">          Проектирование и строительство объектов водоотведения на территории сельских поселений Черниговского района</t>
  </si>
  <si>
    <t>1340100000</t>
  </si>
  <si>
    <t>1340100070</t>
  </si>
  <si>
    <t xml:space="preserve">            Расходы на проведение мероприятий по благоустройству и содержанию территории Черниговского района</t>
  </si>
  <si>
    <t>9999920420</t>
  </si>
  <si>
    <t>0120153030</t>
  </si>
  <si>
    <t>0120270020</t>
  </si>
  <si>
    <t xml:space="preserve">          Обеспечение качественно нового уровня развития инфраструктуры культуры</t>
  </si>
  <si>
    <t>030A100000</t>
  </si>
  <si>
    <t xml:space="preserve">            Субсидии на государственную поддержку муниципальных учреждений культуры</t>
  </si>
  <si>
    <t xml:space="preserve">           Комплекс процессных мероприятий "Повышение пожарной безопасности в муниципальных образовательных учреждениях"</t>
  </si>
  <si>
    <t xml:space="preserve">          Комплекс процессных мероприятий "Повышение пожарной безопасности в муниципальных образовательных учреждениях"</t>
  </si>
  <si>
    <t xml:space="preserve">          Комплекс процессных мероприятий "Социальные выплаты отдельным категориям граждан на обеспечение жильем"</t>
  </si>
  <si>
    <t>0300172010</t>
  </si>
  <si>
    <t>03001S2470</t>
  </si>
  <si>
    <t>0900000000</t>
  </si>
  <si>
    <t xml:space="preserve">Комплекс процессных мероприятий "Снижение рисков и смягчение последствий чрезвычайных ситуаций природного и техногенного характера" </t>
  </si>
  <si>
    <t>Расходы на развитие материально-технической базы для защиты населения и территории от чрезвычайных ситуаций природного и техногенного характера</t>
  </si>
  <si>
    <t>Расходы на организацию выполнения и осуществления мер пожарной безопасности, противопожарная пропаганда</t>
  </si>
  <si>
    <t>09 0 01 00000</t>
  </si>
  <si>
    <t>09 0 01 20500</t>
  </si>
  <si>
    <t>09 0 01 20510</t>
  </si>
  <si>
    <t>09 0 02 00000</t>
  </si>
  <si>
    <t>09 0 02 20800</t>
  </si>
  <si>
    <t>01201R3040</t>
  </si>
  <si>
    <t>012E100000</t>
  </si>
  <si>
    <t>012E193140</t>
  </si>
  <si>
    <t>030A155191</t>
  </si>
  <si>
    <t xml:space="preserve">        Субсидии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</si>
  <si>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Сумма на 2025 год</t>
  </si>
  <si>
    <t xml:space="preserve">            Иные межбюджетные трансферты бюджетам поселений Черниговского района в целях исполнения наказов избирателей</t>
  </si>
  <si>
    <t xml:space="preserve">            Расходы на организацию сельскохозяйственной ярмарки</t>
  </si>
  <si>
    <t>9999970013</t>
  </si>
  <si>
    <t xml:space="preserve">            Расходы на мероприятия по обеспечению зданий образовательных учреждений электроэнергией от резервирующих источников питания (в том числе на проектно-изыскательские работы)</t>
  </si>
  <si>
    <t>0110170030</t>
  </si>
  <si>
    <t>0120170030</t>
  </si>
  <si>
    <t xml:space="preserve">            Гранты на предоставление персонифицированного дополнительного образования детей</t>
  </si>
  <si>
    <t>0130170016</t>
  </si>
  <si>
    <t xml:space="preserve">          Комплекс процессных мероприятий "Обеспечение жильем молодых семей"</t>
  </si>
  <si>
    <t xml:space="preserve">            Реализация мероприятий по обеспечению жильем молодых семей</t>
  </si>
  <si>
    <t xml:space="preserve">            Расходы приобретение и поставку спортивного инвентаря, спортивного оборудования и иного имущества для развития массового спорта</t>
  </si>
  <si>
    <t>0400122230</t>
  </si>
  <si>
    <t xml:space="preserve">Спорт высших достижений
</t>
  </si>
  <si>
    <t xml:space="preserve">      Муниципальная программа "Долгосрочное финансовое планирование и организация бюджетного процесса, совершенствование межбюджетных отношений в Черниговском муниципальном районе" на 2017-2025 годы</t>
  </si>
  <si>
    <t>03001R5190</t>
  </si>
  <si>
    <t xml:space="preserve">                  Предоставление субсидий бюджетным, автономным учреждениям и иным некоммерческим организациям</t>
  </si>
  <si>
    <t xml:space="preserve">                    Субсидии бюджетным учреждениям</t>
  </si>
  <si>
    <t>0400192230</t>
  </si>
  <si>
    <t>04001S2230</t>
  </si>
  <si>
    <t xml:space="preserve">      Расходы на приобретение и поставку спортивного инвентаря, спортивного оборудования и иного имущества для развития массового спорта, в целях софинансирования которых из бюджета Приморского края предоставляются субсидии </t>
  </si>
  <si>
    <t>9999924100</t>
  </si>
  <si>
    <t xml:space="preserve">             Расходы на природоохранные мероприятия</t>
  </si>
  <si>
    <t>Сумма на 2026 год</t>
  </si>
  <si>
    <t xml:space="preserve">            Глава Черниговского муниципального округа</t>
  </si>
  <si>
    <t xml:space="preserve">            Руководство и управление в сфере установленных функций органов местного  самоуправления Черниговского муниципального округа</t>
  </si>
  <si>
    <t xml:space="preserve">            Председатель Думы Черниговского округа</t>
  </si>
  <si>
    <t xml:space="preserve">            Субвенции на осуществление органами местного самоуправления отдельных государственных полномочий по государственному управлению охраной труда</t>
  </si>
  <si>
    <t xml:space="preserve">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</si>
  <si>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Муниципальная программа "Долгосрочное финансовое планирование и организация бюджетного процесса в Черниговском муниципальном округе" на 2024-2028 годы</t>
  </si>
  <si>
    <t xml:space="preserve">          Комплекс процессных мероприятий "Управление бюджетным процессом в Черниговском муниципальном округе"</t>
  </si>
  <si>
    <t xml:space="preserve">            Депутаты Думы Черниговского муниципального округа</t>
  </si>
  <si>
    <t xml:space="preserve">            Руководитель контрольно -счетной комиссии Черниговского муниципального округа</t>
  </si>
  <si>
    <t xml:space="preserve">            Резервный фонд Администрации Черниговского муниципального округа</t>
  </si>
  <si>
    <t xml:space="preserve">      Муниципальная программа "Развитие образования в Черниговском муниципальном округе" на 2024-2027 годы</t>
  </si>
  <si>
    <t xml:space="preserve">        Тип структурного элемента "Развитие системы дошкольного образования Черниговского округа" на 2024-2027 годы</t>
  </si>
  <si>
    <t xml:space="preserve">        Тип структурного элемента "Развитие системы общего образования Черниговского округа" на 2024-2027 годы</t>
  </si>
  <si>
    <t xml:space="preserve">        Муниципальная программа "Развитие физической культуры и спорта в Черниговском муниципальном округе" на 2024-2030 годы</t>
  </si>
  <si>
    <t xml:space="preserve">        Муниципальная программа "Энергоресурсосбережение и повышение энергетической эффективности на территории Черниговского муниципального округа" на 2024-2026 годы</t>
  </si>
  <si>
    <t xml:space="preserve">  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муниципального округа</t>
  </si>
  <si>
    <t xml:space="preserve">        Муниципальная программа "Противодействие и профилактика терроризма на территории Черниговского муниципального округа" на 2024-2030 годы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</si>
  <si>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Черниговского муниципального округа Приморского края" на 2024-2029 годы</t>
  </si>
  <si>
    <t>Расходы на проведение мероприятий по предупреждению чрезвычайных ситуаций природного и техногенного характера, направленных на недопущение затопления населенных пунктов, расположенных на береговой территории рек, протекающих на территории Черниговского муниципального округа</t>
  </si>
  <si>
    <t xml:space="preserve">       Комплекс процессных мероприятий "Пожарная безопасность" </t>
  </si>
  <si>
    <t xml:space="preserve">      Муниципальная программа "Профилактика наркомании на территории Черниговского муниципального округа" на 2024-2030 годы</t>
  </si>
  <si>
    <t xml:space="preserve">      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округа" на 2024-2030 годы</t>
  </si>
  <si>
    <t xml:space="preserve">          Комплекс процессных мероприятий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</si>
  <si>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 xml:space="preserve">        Муниципальная программа "О противодействии коррупции в Администрации Черниговского муниципального округа" на 2024-2030 годы</t>
  </si>
  <si>
    <t xml:space="preserve">         Комплекс процессных мероприятий "Совершенствование системы противодействия коррупции в Черниговском муниципальном округе"</t>
  </si>
  <si>
    <t xml:space="preserve">      Муниципальная программа "Гармонизация межэтнических и межрелигиозных отношений, профилактика и противодействие экстремизма в Черниговском муниципальном округе" на 2024-2030 годы</t>
  </si>
  <si>
    <t xml:space="preserve">          Комплекс процессных мероприятий Укрепление межэтнических связей и межрелигиозных отношений на территории Черниговского муниципального округа</t>
  </si>
  <si>
    <t>2700000000</t>
  </si>
  <si>
    <t>2700100000</t>
  </si>
  <si>
    <t>2700120700</t>
  </si>
  <si>
    <t xml:space="preserve">            Мероприятия по развитию и совершенствованию деятельности социально ориентированных некоммерческих организаций</t>
  </si>
  <si>
    <t xml:space="preserve">      Муниципальная программа "Поддержка социально ориентированных некоммерческих организаций Черниговского муниципального округа" на 2024-2030 годы</t>
  </si>
  <si>
    <t xml:space="preserve">          Комплекс процессных мероприятий "Развитие и совершенствование деятельности социально ориентированных некоммерческих организаций Черниговского муниципального округа"</t>
  </si>
  <si>
    <t xml:space="preserve">            Содержание и обслуживание казны Черниговского муниципального округа (Реализация государственной политики в области приватизации и управления муниципальной собственностью)</t>
  </si>
  <si>
    <t>9999940080</t>
  </si>
  <si>
    <t xml:space="preserve">           Субвенции на осуществление переданных полномочий Российской Федерации на государственную регистрацию актов гражданского состояния</t>
  </si>
  <si>
    <t xml:space="preserve">            Расходы на обеспечение деятельности (оказание услуг, выполнение работ) муниципальных учреждений Черниговского муниципального округа</t>
  </si>
  <si>
    <t xml:space="preserve">            Расходы по содержанию помещения отдела ЗАГС за счет средств бюджета Черниговского муниципального округа</t>
  </si>
  <si>
    <t xml:space="preserve">            Субвенции на создание и обеспечение деятельности административных комиссий</t>
  </si>
  <si>
    <t xml:space="preserve">             Субвенции на осуществление государственных полномочий органов опеки и попечительства в отношении несовершеннолетних</t>
  </si>
  <si>
    <t xml:space="preserve">            Субвенции на осуществление органами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</si>
  <si>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             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</si>
  <si>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    Субвенции на 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</si>
  <si>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</si>
  <si>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 xml:space="preserve">  НАЦИОНАЛЬНАЯ БЕЗОПАСНОСТЬ И ПРАВООХРАНИТЕЛЬНАЯ ДЕЯТЕЛЬНОСТЬ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</si>
  <si>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</si>
  <si>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 xml:space="preserve">           Субвенции на реализацию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</si>
  <si>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      Муниципальная программа "Развитие дорожного хозяйства и транспорта в Черниговском муниципальном округе" на 2024-2026 годы</t>
  </si>
  <si>
    <t xml:space="preserve">        Тип структурного элемента "Развитие транспортного хозяйства Черниговского муниципального округа Приморского края"</t>
  </si>
  <si>
    <t xml:space="preserve">            Субсидии организациям, оказывающим на территории Черниговского муниципального округа услуги по транспортному обслуживанию населения в межпоселенческом сообщении в границах муниципального образования</t>
  </si>
  <si>
    <t xml:space="preserve">            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</si>
  <si>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 xml:space="preserve">       Тип структурного элемента "Ремонт и содержание дорог местного значения Черниговского муниципального округа Приморского края"</t>
  </si>
  <si>
    <t xml:space="preserve">            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</si>
  <si>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 xml:space="preserve">            Расходы на капитальный ремонт и ремонт автомобильных дорог общего пользования населенных пунктов за счет дорожного фонда Приморского края, в целях софинансирования которых из бюджета Приморского края предоставляются субсидии</t>
  </si>
  <si>
    <t xml:space="preserve">       Тип структурного элемента "Повышение безопасности дорожного движения на территории Черниговского муниципального округа"</t>
  </si>
  <si>
    <t xml:space="preserve">        Муниципальная программа "Формирование информационного общества в Черниговском муниципальном округе" на 2024-2030 годы</t>
  </si>
  <si>
    <t xml:space="preserve">    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округа</t>
  </si>
  <si>
    <t xml:space="preserve">        Муниципальная программа "Развитие субъектов малого и среднего предпринимательства в Черниговском муниципальном округе" на 2024-2030 годы</t>
  </si>
  <si>
    <t xml:space="preserve">            Организация и проведение мероприятий по празднованию Дня российского предпринимательства, Дня торговли и общественного питания, Дня работников сельского хозяйства, а также конкурса Лучший предпринимательский проект в Черниговском муниципальном округе</t>
  </si>
  <si>
    <t xml:space="preserve">            Поддержка социально значимых проектов на территории Черниговского муниципального округа</t>
  </si>
  <si>
    <t xml:space="preserve">        Муниципальная программа "Развитие внутреннего и въездного туризма в Черниговском муниципальном округе" на 2024-2028 годы</t>
  </si>
  <si>
    <t xml:space="preserve">          Комплекс процессных мероприятий "Развитие туристического потенциала в Черниговском муниципальном округе"</t>
  </si>
  <si>
    <t xml:space="preserve">        Муниципальная программа "Развитие дорожного хозяйства и транспорта в Черниговском муниципальном округе" на 2024-2026 годы</t>
  </si>
  <si>
    <t xml:space="preserve">  Муниципальная программа "Энергоресурсосбережение и повышение энергетической эффективности на территории Черниговского муниципального округа" на 2024-2026 годы</t>
  </si>
  <si>
    <t>0600109605</t>
  </si>
  <si>
    <t xml:space="preserve">       Субсидии на обеспечение мероприятий по модернизации систем коммунальной инфраструктуры за счет средств бюджетов</t>
  </si>
  <si>
    <t xml:space="preserve">       Расходы на обеспечение мероприятий по модернизации систем коммунальной инфраструктуры за счет средств бюджетов, в целях софинансирования которых предоставляются субсидии</t>
  </si>
  <si>
    <t>06001S9605</t>
  </si>
  <si>
    <t xml:space="preserve">      Муниципальная программа "Комплексное развитие систем коммунальной инфраструктуры Черниговского муниципального округа" на 2024-2026 годы</t>
  </si>
  <si>
    <t xml:space="preserve">       Тип структурного элемента "Чистая вода" на 2024-2026 годы</t>
  </si>
  <si>
    <t xml:space="preserve">          Комплекс процессных мероприятий "Обеспечение водоснабжения и водоотведения населенных пунктов Черниговского муниципального округа"</t>
  </si>
  <si>
    <t xml:space="preserve">            Субсидии на проектирование и (или) строительство, реконструкцию (модернизацию), капитальный ремонт объектов водопроводно-канализационного хозяйства </t>
  </si>
  <si>
    <t xml:space="preserve">       Тип структурного элемента "Организация снабжения населения твердым топливом"</t>
  </si>
  <si>
    <t xml:space="preserve">          Комплекс процессных мероприятий "Обеспечение граждан твердым топливом"</t>
  </si>
  <si>
    <t xml:space="preserve">             Субсидии бюджетам муниципальных образований Приморского края на обеспечение граждан твердым топливом</t>
  </si>
  <si>
    <t xml:space="preserve">            Расходы на обеспечение граждан твердым топливом, в целях софинасирования которых из бюджета Приморского края предоставляются субсидии</t>
  </si>
  <si>
    <t xml:space="preserve">      Муниципальная программа  "Комплексное развитие систем коммунальной инфраструктуры Черниговского муниципального округа" на 2024-2026 годы</t>
  </si>
  <si>
    <t xml:space="preserve">         Комплекс процессных мероприятий "Улучшение условий и обеспечение комфортного проживания в Черниговском муниципальном округе"</t>
  </si>
  <si>
    <t xml:space="preserve">            Мероприятия по благоустройству и содержанию территории Черниговского муниципального округа</t>
  </si>
  <si>
    <t xml:space="preserve">            Расходы на осуществление цифровой инвентаризации объекта(ов)</t>
  </si>
  <si>
    <t>9999920011</t>
  </si>
  <si>
    <t xml:space="preserve">    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местностей </t>
  </si>
  <si>
    <t xml:space="preserve">             Расходы на обеспечение деятельности (оказание услуг, выполнение работ) муниципальных учреждений Черниговского муниципального округа</t>
  </si>
  <si>
    <t>0110192020</t>
  </si>
  <si>
    <t xml:space="preserve">             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</si>
  <si>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 xml:space="preserve">   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</si>
  <si>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 xml:space="preserve">     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в целях софинансирования которых из бюджета Приморского края предоставляются субсидии</t>
  </si>
  <si>
    <t xml:space="preserve">          Комплекс процессных мероприятий "Развитие инфраструктуры дошкольных образовательных организаций"</t>
  </si>
  <si>
    <t>0110200000</t>
  </si>
  <si>
    <t xml:space="preserve">            Субсидии на реализацию проектов инициативного бюджетирования по направлению "Твой проект" (Детская спортивная площадка "Здоровячок" Детский сад №30 пгт. Сибирцево)</t>
  </si>
  <si>
    <t>0110292365</t>
  </si>
  <si>
    <t xml:space="preserve">            Расходы на реализацию проектов инициативного бюджетирования по направлению "Твой проект" (Детская спортивная площадка "Здоровячок" Детский сад №30 пгт. Сибирцево), в целях софинансирования которых из бюджета Приморского края предоставляются субсидии</t>
  </si>
  <si>
    <t>01102S2365</t>
  </si>
  <si>
    <t xml:space="preserve">       Тип структурного элемента "Пожарная безопасность в образовательных учреждениях Черниговского округа" на 2024-2027 годы</t>
  </si>
  <si>
    <t xml:space="preserve">            Организационные, технические и технологические мероприятия по пожарной безопасности учреждений, финансируемых из бюджета Черниговского округа</t>
  </si>
  <si>
    <t xml:space="preserve">       Тип структурного элемента "Антитеррористическая безопасность в образовательных учреждениях Черниговского муниципального округа" на 2024-2027 годы</t>
  </si>
  <si>
    <t xml:space="preserve">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</si>
  <si>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 Расходы на обеспечение деятельности (оказание услуг, выполнение работ) муниципальных учреждений Черниговского муниципального округа</t>
  </si>
  <si>
    <t xml:space="preserve">             Субвенции на обеспечение бесплатным питанием детей, обучающихся в муниципальных общеобразовательных организациях Приморского края</t>
  </si>
  <si>
    <t xml:space="preserve">       Субвенции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</si>
  <si>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муниципального округа на праве оперативного управления</t>
  </si>
  <si>
    <t xml:space="preserve">            Субсидии на реализацию проектов инициативного бюджетирования по направлению "Твой проект" (Благоустройство школьного двора)</t>
  </si>
  <si>
    <t>0120292364</t>
  </si>
  <si>
    <t xml:space="preserve">            Расходы на реализацию проектов инициативного бюджетирования по направлению "Твой проект" (Благоустройство школьного двора), в целях софинансирования которых из бюджета Приморского края предоставляются субсидии</t>
  </si>
  <si>
    <t>01202S2364</t>
  </si>
  <si>
    <t xml:space="preserve">            Субсидии на реализацию мероприятий по модернизации школьных систем образования</t>
  </si>
  <si>
    <t>0120ЖL7500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</si>
  <si>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</si>
  <si>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012EВ51790</t>
  </si>
  <si>
    <t xml:space="preserve">                 Тип структурного элемента "Развитие системы дополнительного образования, отдыха, оздоровления и занятости детей и подростков Черниговского округа"</t>
  </si>
  <si>
    <t xml:space="preserve">     Комплекс процессных мероприятий "Организация и обеспечение отдыха и оздоровления детей"</t>
  </si>
  <si>
    <t xml:space="preserve">        Тип структурного элемента "Антитеррористическая безопасность в образовательных учреждениях Черниговского муниципального округа" на 2024-2027 годы</t>
  </si>
  <si>
    <t xml:space="preserve">            Субсидии на развитие спортивной инфраструктуры, находящейся в муниципальной собственности</t>
  </si>
  <si>
    <t xml:space="preserve">       Тип структурного элемента "Развитие системы дополнительного образования, отдыха, оздоровления и занятости детей и подростков Черниговского округа"</t>
  </si>
  <si>
    <t xml:space="preserve">        Муниципальная программа "Развитие культуры в Черниговском муниципальном округе" на 2024-2030 годы</t>
  </si>
  <si>
    <t xml:space="preserve">  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округа</t>
  </si>
  <si>
    <t xml:space="preserve">       Тип структурного элемента "Обеспечение деятельности учреждений и органов управления системы образования Черниговского округа" на 2024-2027 годы</t>
  </si>
  <si>
    <t xml:space="preserve">        Муниципальная программа "Молодежь Черниговского муниципального округа" на 2024-2030 годы</t>
  </si>
  <si>
    <t xml:space="preserve">           Субвенции на обеспечение оздоровления и отдыха детей Приморского края (за исключением организации отдыха детей в каникулярное время)</t>
  </si>
  <si>
    <t xml:space="preserve">        Тип структурного элемента "Обеспечение деятельности учреждений и органов управления системы образования Черниговского округа" на 2024-2027 годы</t>
  </si>
  <si>
    <t>0140170030</t>
  </si>
  <si>
    <t xml:space="preserve">        Муниципальная программа "Патриотическое воспитание граждан Черниговского муниципального округа" на 2024-2030 годы</t>
  </si>
  <si>
    <t xml:space="preserve">            Мероприятия по патриотическому воспитанию граждан Черниговского муниципального округа</t>
  </si>
  <si>
    <t xml:space="preserve">        Муниципальная программа "Профилактика правонарушений на территории Черниговского муниципального округа" на 2024-2030 годы</t>
  </si>
  <si>
    <t xml:space="preserve">         Комплекс процессных мероприятий "Обеспечение деятельности и поддержка учреждений культуры Черниговского муниципального округа"</t>
  </si>
  <si>
    <t xml:space="preserve">          Расходы на обеспечение деятельности (оказание услуг, выполнение работ) муниципальных учреждений Черниговского муниципального округа</t>
  </si>
  <si>
    <t xml:space="preserve">            Расходы на обеспечение деятельности (оказание услуг, выполнение работ) муниципальных учреждений культурно-досугового типа Черниговского муниципального округа</t>
  </si>
  <si>
    <t xml:space="preserve">           Расходы на обеспечение деятельности (оказание услуг, выполнение работ) муниципальных учреждений библиотечного обслуживания Черниговского муниципального округа </t>
  </si>
  <si>
    <t>к решению Думы Черниговского муниципального округа</t>
  </si>
  <si>
    <t xml:space="preserve">            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</si>
  <si>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                Субсидии на государственную поддержку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</si>
  <si>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 xml:space="preserve">             Расходы на обеспечение развития и укрепления материально-технической базы муниципальных домов культуры, в целях софинансирования которых из бюджета Приморского края предоставляются субсидии</t>
  </si>
  <si>
    <t xml:space="preserve">             Расходы на комплектование книжных фондов и обеспечение информационно-техническим оборудованием библиотек, в целях софинансирования которых из бюджета Приморского края предоставляются субсидии</t>
  </si>
  <si>
    <t xml:space="preserve">           Обеспечение качественно нового уровня развития инфраструктуры культуры</t>
  </si>
  <si>
    <t>030A155130</t>
  </si>
  <si>
    <t xml:space="preserve">         Субсидии на развитие сети учреждений культурно-досугового типа</t>
  </si>
  <si>
    <t>030A155970</t>
  </si>
  <si>
    <t xml:space="preserve">      Муниципальная программа "Развитие внутреннего и въездного туризма в Черниговском муниципальном округе" на 2024-2028 годы</t>
  </si>
  <si>
    <t xml:space="preserve">            Пенсии за выслугу лет муниципальным служащим Черниговского муниципального округа</t>
  </si>
  <si>
    <t xml:space="preserve">            Социальные выплаты на обеспечение жильем граждан Российской Федерации, проживающих в сельской местности Черниговского муниципального округа</t>
  </si>
  <si>
    <t xml:space="preserve">  ЗДРАВООХРАНЕНИЕ</t>
  </si>
  <si>
    <t xml:space="preserve">    Другие вопросы в области здравоохранения</t>
  </si>
  <si>
    <t>9999920500</t>
  </si>
  <si>
    <t xml:space="preserve">            Создание условий для организации медицинской помощи населению на территории Черниговского муниципального округа</t>
  </si>
  <si>
    <t xml:space="preserve">            Процентные платежи по муниципальному долгу Черниговского муниципального округа</t>
  </si>
  <si>
    <t xml:space="preserve">            Субсидии на возмещение затрат, связанных с опубликованием муниципальных правовых актов, доведением до жителей Черниговского муниципального округа официальной информации</t>
  </si>
  <si>
    <t xml:space="preserve">         Комплекс процессных мероприятий "Информационная открытость органов местного самоуправления Черниговского муниципального округа"</t>
  </si>
  <si>
    <t xml:space="preserve">            Организационные, технические и технологические мероприятия по пожарной безопасности учреждений, финансируемых из бюджета Черниговского муниципального округа</t>
  </si>
  <si>
    <t xml:space="preserve">       Тип структурного элемента "Развитие системы дополнительного образования, отдыха, оздоровления и занятости детей и подростков Черниговского муниципального округа"</t>
  </si>
  <si>
    <t xml:space="preserve">       Тип структурного элемента "Развитие системы общего образования Черниговского муниципального округа" на 2024-2027 годы</t>
  </si>
  <si>
    <t xml:space="preserve">        Субвенции по обеспечению мер социальной поддержки педагогических работников муниципальных образовательных организаций Приморского края</t>
  </si>
  <si>
    <t xml:space="preserve">        Муниципальная программа "Комплексное развитие развитие сельских территорий Черниговского муниципального округа" на 2024-2030 годы</t>
  </si>
  <si>
    <t xml:space="preserve">        Муниципальная программа "Обеспечение жильем молодых семей Черниговского муниципального округа" на 2024-2030 годы</t>
  </si>
  <si>
    <t xml:space="preserve">            Субвенции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</si>
  <si>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 xml:space="preserve">             Субвенции на выплату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</si>
  <si>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 xml:space="preserve">              Субвенции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</si>
  <si>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 xml:space="preserve">     Субсидии на приобретение и поставку спортивного инвентаря, спортивного оборудования и иного имущества для развития массового спорта</t>
  </si>
  <si>
    <t xml:space="preserve">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</si>
  <si>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>04001S2680</t>
  </si>
  <si>
    <t xml:space="preserve">              Гранты на предоставление персонифицированного дополнительного образования детей</t>
  </si>
  <si>
    <t xml:space="preserve">       Тип структурного элемента "Пожарная безопасность в образовательных учреждениях Черниговского Черниговского округа" на 2024-2027 годы</t>
  </si>
  <si>
    <t xml:space="preserve">      Комплекс процессных мероприятий "Создание условий для привлечения населения к занятиям спортом"</t>
  </si>
  <si>
    <t xml:space="preserve">      Муниципальная программа "Развитие физической культуры и спорта в Черниговском муниципальном округе" на 2024-2030 годы</t>
  </si>
  <si>
    <t xml:space="preserve">        Организация, проведение и участие в спортивных мероприятиях</t>
  </si>
  <si>
    <t xml:space="preserve">              Расходы приобретение и поставку спортивного инвентаря, спортивного оборудования и иного имущества для развития массового спорта</t>
  </si>
  <si>
    <t xml:space="preserve">        Муниципальная программа "Развитие муниципальной службы и информационной политики в Черниговском муниципальном округе" на 2024-2030 годы</t>
  </si>
  <si>
    <t>9999993190</t>
  </si>
  <si>
    <t xml:space="preserve">  Субвенции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</si>
  <si>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>9999951180</t>
  </si>
  <si>
    <t xml:space="preserve">             Субвенции на осуществление первичного воинского учета на территориях, где отсутствуют военные комиссариаты</t>
  </si>
  <si>
    <t xml:space="preserve">  НАЦИОНАЛЬНАЯ ОБОРОНА</t>
  </si>
  <si>
    <t xml:space="preserve">    Мобилизационная и вневойсковая подготовка</t>
  </si>
  <si>
    <t>1120Г92410</t>
  </si>
  <si>
    <t xml:space="preserve">             Субсидии на организацию транспортного обслуживания населения в границах муниципальных образований Приморского края</t>
  </si>
  <si>
    <t>1120ГS2410</t>
  </si>
  <si>
    <t xml:space="preserve">             Расходы на организацию транспортного обслуживания населения в границах муниципальных образований Приморского края, в целях софинансирования которых из бюджета Приморского края предоставляются субсидии</t>
  </si>
  <si>
    <t>0400192680</t>
  </si>
  <si>
    <t>1320292170</t>
  </si>
  <si>
    <t xml:space="preserve">             Субсидии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</si>
  <si>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13202S2170</t>
  </si>
  <si>
    <t xml:space="preserve">              Расходы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края, в целях софинансирования которых из бюджета Приморского края предоставляются субсидии</t>
  </si>
  <si>
    <t xml:space="preserve">             Субсидии на поддержку муниципальных программ по благоустройству территорий муниципальных образований</t>
  </si>
  <si>
    <t xml:space="preserve">              Расходы на мероприятия по поддержке муниципальных программ по благоустройству территорий муниципальных образований,  целях софинансирования которых из бюджета Приморского края предоставляются субсидии</t>
  </si>
  <si>
    <t>012E250980</t>
  </si>
  <si>
    <t xml:space="preserve">              Субсидии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</si>
  <si>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от ___.12.2023 № ____-НПА</t>
  </si>
  <si>
    <t xml:space="preserve">            Поддержка талантливой молодежи Черниговского муниципального округа</t>
  </si>
  <si>
    <t xml:space="preserve">                  Выплаты, производимые в связи с ликвидацией организации (Сибирцевское городское поселение)</t>
  </si>
  <si>
    <t xml:space="preserve">                  Закупка товаров, работ и услуг для государственных (муниципальных) нужд</t>
  </si>
  <si>
    <t xml:space="preserve">                    Иные закупки товаров, работ и услуг для обеспечения государственных (муниципальных) нужд</t>
  </si>
  <si>
    <t xml:space="preserve">                    Выплаты, производимые в связи с ликвидацией организации (Черниговское сельское поселение)</t>
  </si>
  <si>
    <t xml:space="preserve">                  Выплаты, производимые в связи с ликвидацией организации (Реттиховское сельское поселение)</t>
  </si>
  <si>
    <t xml:space="preserve">                  Выплаты, производимые в связи с ликвидацией организации (Снегуровское сельское поселение)</t>
  </si>
  <si>
    <t xml:space="preserve">                   Выплаты, производимые в связи с ликвидацией организации (Дмитриевское сельское поселение)</t>
  </si>
  <si>
    <t xml:space="preserve">              Руководство и управление в сфере установленных функций органов местного  самоуправления Черниговского муниципального округа</t>
  </si>
  <si>
    <t xml:space="preserve">  Муниципальная программа "Пожарная безопасность учреждений культуры Черниговского муниципального округа" на 2024-2030 годы</t>
  </si>
  <si>
    <t xml:space="preserve">    Комплекс процессных мероприятий "Повышение пожарной безопасности в муниципальных учреждениях культуры"</t>
  </si>
  <si>
    <t xml:space="preserve">           Организационные, технические и технологические мероприятия по пожарной безопасности учреждений, финансируемых из бюджета Черниговского муниципального округа</t>
  </si>
  <si>
    <t>2800192610</t>
  </si>
  <si>
    <t>28000S2610</t>
  </si>
  <si>
    <t>28001S2610</t>
  </si>
  <si>
    <t>2800000000</t>
  </si>
  <si>
    <t>2800100000</t>
  </si>
  <si>
    <t xml:space="preserve">   Муниципальная программа "Формирование современной городской среды Черниговского муниципального округа Приморского края" на 2024-2030 годы
</t>
  </si>
  <si>
    <t xml:space="preserve">   Комплекс процессных мероприятий "Обеспечение комфортных условий проживания граждан на территории Черниговского муниципального округа"</t>
  </si>
  <si>
    <t>тыс.рублей</t>
  </si>
  <si>
    <t>Приложение 5</t>
  </si>
  <si>
    <t>Распределение бюджетных ассигнований из бюджета Черниговского округа на плановый период 2025 и 2026 годы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</si>
</sst>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0000"/>
  </numFmts>
  <fonts count="15"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b/>
      <sz val="12"/>
      <color rgb="FF000000"/>
      <name val="Arial Cy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34">
    <xf numFmtId="0" fontId="0" fillId="0" borderId="0"/>
    <xf numFmtId="0" fontId="6" fillId="0" borderId="0"/>
    <xf numFmtId="0" fontId="6" fillId="0" borderId="0"/>
    <xf numFmtId="164" fontId="8" fillId="2" borderId="9">
      <alignment horizontal="right" vertical="top" shrinkToFit="1"/>
    </xf>
    <xf numFmtId="164" fontId="8" fillId="2" borderId="10">
      <alignment horizontal="right" vertical="top" shrinkToFit="1"/>
    </xf>
    <xf numFmtId="164" fontId="8" fillId="2" borderId="9">
      <alignment horizontal="right" vertical="top" shrinkToFit="1"/>
    </xf>
    <xf numFmtId="0" fontId="9" fillId="0" borderId="0"/>
    <xf numFmtId="0" fontId="9" fillId="0" borderId="0"/>
    <xf numFmtId="0" fontId="6" fillId="0" borderId="0"/>
    <xf numFmtId="0" fontId="9" fillId="3" borderId="0"/>
    <xf numFmtId="0" fontId="10" fillId="0" borderId="0">
      <alignment horizontal="center"/>
    </xf>
    <xf numFmtId="0" fontId="9" fillId="0" borderId="0">
      <alignment horizontal="right"/>
    </xf>
    <xf numFmtId="0" fontId="9" fillId="3" borderId="11"/>
    <xf numFmtId="0" fontId="9" fillId="0" borderId="9">
      <alignment horizontal="center" vertical="center" wrapText="1"/>
    </xf>
    <xf numFmtId="0" fontId="9" fillId="3" borderId="10"/>
    <xf numFmtId="0" fontId="9" fillId="3" borderId="0">
      <alignment shrinkToFit="1"/>
    </xf>
    <xf numFmtId="0" fontId="8" fillId="0" borderId="10">
      <alignment horizontal="right"/>
    </xf>
    <xf numFmtId="4" fontId="8" fillId="2" borderId="10">
      <alignment horizontal="right" vertical="top" shrinkToFit="1"/>
    </xf>
    <xf numFmtId="4" fontId="8" fillId="4" borderId="10">
      <alignment horizontal="right" vertical="top" shrinkToFit="1"/>
    </xf>
    <xf numFmtId="0" fontId="9" fillId="0" borderId="0"/>
    <xf numFmtId="0" fontId="9" fillId="0" borderId="0">
      <alignment horizontal="left" wrapText="1"/>
    </xf>
    <xf numFmtId="0" fontId="8" fillId="0" borderId="9">
      <alignment vertical="top" wrapText="1"/>
    </xf>
    <xf numFmtId="49" fontId="9" fillId="0" borderId="9">
      <alignment horizontal="center" vertical="top" shrinkToFit="1"/>
    </xf>
    <xf numFmtId="4" fontId="8" fillId="2" borderId="9">
      <alignment horizontal="right" vertical="top" shrinkToFit="1"/>
    </xf>
    <xf numFmtId="4" fontId="8" fillId="4" borderId="9">
      <alignment horizontal="right" vertical="top" shrinkToFit="1"/>
    </xf>
    <xf numFmtId="0" fontId="9" fillId="3" borderId="12"/>
    <xf numFmtId="0" fontId="9" fillId="3" borderId="12">
      <alignment horizontal="center"/>
    </xf>
    <xf numFmtId="4" fontId="8" fillId="0" borderId="9">
      <alignment horizontal="right" vertical="top" shrinkToFit="1"/>
    </xf>
    <xf numFmtId="49" fontId="9" fillId="0" borderId="9">
      <alignment vertical="top" wrapText="1"/>
    </xf>
    <xf numFmtId="4" fontId="9" fillId="0" borderId="9">
      <alignment horizontal="right" vertical="top" shrinkToFit="1"/>
    </xf>
    <xf numFmtId="0" fontId="9" fillId="3" borderId="12">
      <alignment shrinkToFit="1"/>
    </xf>
    <xf numFmtId="0" fontId="9" fillId="3" borderId="10">
      <alignment horizontal="center"/>
    </xf>
    <xf numFmtId="0" fontId="7" fillId="0" borderId="0"/>
    <xf numFmtId="0" fontId="2" fillId="0" borderId="0"/>
  </cellStyleXfs>
  <cellXfs count="86">
    <xf numFmtId="0" fontId="0" fillId="0" borderId="0" xfId="0"/>
    <xf numFmtId="0" fontId="0" fillId="0" borderId="0" xfId="0" applyProtection="1">
      <protection locked="0"/>
    </xf>
    <xf numFmtId="49" fontId="11" fillId="5" borderId="13" xfId="22" applyNumberFormat="1" applyFont="1" applyFill="1" applyBorder="1" applyProtection="1">
      <alignment horizontal="center" vertical="top" shrinkToFit="1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32" applyFont="1" applyFill="1" applyAlignment="1">
      <alignment horizontal="right" vertical="center"/>
    </xf>
    <xf numFmtId="165" fontId="5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49" fontId="11" fillId="5" borderId="15" xfId="22" applyNumberFormat="1" applyFont="1" applyFill="1" applyBorder="1" applyProtection="1">
      <alignment horizontal="center" vertical="top" shrinkToFit="1"/>
    </xf>
    <xf numFmtId="0" fontId="0" fillId="0" borderId="0" xfId="0" applyAlignment="1" applyProtection="1">
      <alignment vertical="top"/>
      <protection locked="0"/>
    </xf>
    <xf numFmtId="165" fontId="1" fillId="5" borderId="0" xfId="23" applyNumberFormat="1" applyFont="1" applyFill="1" applyBorder="1" applyProtection="1">
      <alignment horizontal="right" vertical="top" shrinkToFit="1"/>
    </xf>
    <xf numFmtId="0" fontId="13" fillId="5" borderId="7" xfId="19" applyNumberFormat="1" applyFont="1" applyFill="1" applyBorder="1" applyAlignment="1" applyProtection="1">
      <alignment vertical="top" wrapText="1"/>
    </xf>
    <xf numFmtId="1" fontId="11" fillId="5" borderId="15" xfId="21" applyNumberFormat="1" applyFont="1" applyFill="1" applyBorder="1" applyAlignment="1" applyProtection="1">
      <alignment horizontal="center" vertical="top" shrinkToFit="1"/>
    </xf>
    <xf numFmtId="0" fontId="13" fillId="5" borderId="3" xfId="19" applyNumberFormat="1" applyFont="1" applyFill="1" applyBorder="1" applyAlignment="1" applyProtection="1">
      <alignment vertical="top" wrapText="1"/>
    </xf>
    <xf numFmtId="0" fontId="13" fillId="5" borderId="6" xfId="19" applyNumberFormat="1" applyFont="1" applyFill="1" applyBorder="1" applyAlignment="1" applyProtection="1">
      <alignment vertical="top" wrapText="1"/>
    </xf>
    <xf numFmtId="0" fontId="11" fillId="5" borderId="3" xfId="19" applyNumberFormat="1" applyFont="1" applyFill="1" applyBorder="1" applyAlignment="1" applyProtection="1">
      <alignment vertical="top" wrapText="1"/>
    </xf>
    <xf numFmtId="164" fontId="4" fillId="5" borderId="3" xfId="0" applyNumberFormat="1" applyFont="1" applyFill="1" applyBorder="1" applyAlignment="1" applyProtection="1">
      <alignment vertical="top"/>
      <protection locked="0"/>
    </xf>
    <xf numFmtId="164" fontId="4" fillId="5" borderId="3" xfId="0" applyNumberFormat="1" applyFont="1" applyFill="1" applyBorder="1" applyProtection="1">
      <protection locked="0"/>
    </xf>
    <xf numFmtId="164" fontId="4" fillId="5" borderId="14" xfId="23" applyNumberFormat="1" applyFont="1" applyFill="1" applyBorder="1" applyProtection="1">
      <alignment horizontal="right" vertical="top" shrinkToFit="1"/>
    </xf>
    <xf numFmtId="164" fontId="4" fillId="5" borderId="13" xfId="23" applyNumberFormat="1" applyFont="1" applyFill="1" applyBorder="1" applyProtection="1">
      <alignment horizontal="right" vertical="top" shrinkToFit="1"/>
    </xf>
    <xf numFmtId="164" fontId="12" fillId="5" borderId="14" xfId="23" applyNumberFormat="1" applyFont="1" applyFill="1" applyBorder="1" applyProtection="1">
      <alignment horizontal="right" vertical="top" shrinkToFit="1"/>
    </xf>
    <xf numFmtId="164" fontId="4" fillId="5" borderId="16" xfId="23" applyNumberFormat="1" applyFont="1" applyFill="1" applyBorder="1" applyProtection="1">
      <alignment horizontal="right" vertical="top" shrinkToFit="1"/>
    </xf>
    <xf numFmtId="164" fontId="4" fillId="5" borderId="3" xfId="17" applyNumberFormat="1" applyFont="1" applyFill="1" applyBorder="1" applyProtection="1">
      <alignment horizontal="right" vertical="top" shrinkToFit="1"/>
    </xf>
    <xf numFmtId="164" fontId="4" fillId="5" borderId="7" xfId="19" applyNumberFormat="1" applyFont="1" applyFill="1" applyBorder="1" applyProtection="1"/>
    <xf numFmtId="164" fontId="4" fillId="5" borderId="3" xfId="20" applyNumberFormat="1" applyFont="1" applyFill="1" applyBorder="1" applyAlignment="1" applyProtection="1">
      <alignment horizontal="right" wrapText="1"/>
      <protection locked="0"/>
    </xf>
    <xf numFmtId="164" fontId="4" fillId="5" borderId="5" xfId="20" applyNumberFormat="1" applyFont="1" applyFill="1" applyBorder="1" applyAlignment="1" applyProtection="1">
      <alignment horizontal="right" wrapText="1"/>
      <protection locked="0"/>
    </xf>
    <xf numFmtId="164" fontId="4" fillId="5" borderId="3" xfId="0" applyNumberFormat="1" applyFont="1" applyFill="1" applyBorder="1" applyAlignment="1" applyProtection="1">
      <alignment horizontal="right"/>
      <protection locked="0"/>
    </xf>
    <xf numFmtId="164" fontId="4" fillId="5" borderId="4" xfId="0" applyNumberFormat="1" applyFont="1" applyFill="1" applyBorder="1" applyAlignment="1" applyProtection="1">
      <alignment horizontal="right"/>
      <protection locked="0"/>
    </xf>
    <xf numFmtId="164" fontId="4" fillId="5" borderId="6" xfId="0" applyNumberFormat="1" applyFont="1" applyFill="1" applyBorder="1" applyProtection="1">
      <protection locked="0"/>
    </xf>
    <xf numFmtId="164" fontId="4" fillId="5" borderId="7" xfId="0" applyNumberFormat="1" applyFont="1" applyFill="1" applyBorder="1" applyProtection="1">
      <protection locked="0"/>
    </xf>
    <xf numFmtId="164" fontId="4" fillId="5" borderId="8" xfId="0" applyNumberFormat="1" applyFont="1" applyFill="1" applyBorder="1" applyProtection="1">
      <protection locked="0"/>
    </xf>
    <xf numFmtId="164" fontId="4" fillId="5" borderId="4" xfId="0" applyNumberFormat="1" applyFont="1" applyFill="1" applyBorder="1" applyProtection="1">
      <protection locked="0"/>
    </xf>
    <xf numFmtId="164" fontId="3" fillId="5" borderId="3" xfId="0" applyNumberFormat="1" applyFont="1" applyFill="1" applyBorder="1" applyProtection="1">
      <protection locked="0"/>
    </xf>
    <xf numFmtId="0" fontId="4" fillId="0" borderId="0" xfId="32" applyFont="1" applyFill="1" applyAlignment="1">
      <alignment vertical="top" wrapText="1"/>
    </xf>
    <xf numFmtId="164" fontId="3" fillId="5" borderId="3" xfId="20" applyNumberFormat="1" applyFont="1" applyFill="1" applyBorder="1" applyAlignment="1" applyProtection="1">
      <alignment horizontal="right" wrapText="1"/>
      <protection locked="0"/>
    </xf>
    <xf numFmtId="0" fontId="11" fillId="5" borderId="17" xfId="13" applyNumberFormat="1" applyFont="1" applyFill="1" applyBorder="1" applyProtection="1">
      <alignment horizontal="center" vertical="center" wrapText="1"/>
    </xf>
    <xf numFmtId="0" fontId="11" fillId="5" borderId="18" xfId="13" applyNumberFormat="1" applyFont="1" applyFill="1" applyBorder="1" applyProtection="1">
      <alignment horizontal="center" vertical="center" wrapText="1"/>
    </xf>
    <xf numFmtId="0" fontId="4" fillId="5" borderId="18" xfId="13" applyNumberFormat="1" applyFont="1" applyFill="1" applyBorder="1" applyProtection="1">
      <alignment horizontal="center" vertical="center" wrapText="1"/>
    </xf>
    <xf numFmtId="0" fontId="4" fillId="5" borderId="19" xfId="13" applyNumberFormat="1" applyFont="1" applyFill="1" applyBorder="1" applyProtection="1">
      <alignment horizontal="center" vertical="center" wrapText="1"/>
    </xf>
    <xf numFmtId="0" fontId="3" fillId="5" borderId="20" xfId="21" applyNumberFormat="1" applyFont="1" applyFill="1" applyBorder="1" applyProtection="1">
      <alignment vertical="top" wrapText="1"/>
    </xf>
    <xf numFmtId="49" fontId="3" fillId="5" borderId="9" xfId="22" applyNumberFormat="1" applyFont="1" applyFill="1" applyBorder="1" applyProtection="1">
      <alignment horizontal="center" vertical="top" shrinkToFit="1"/>
    </xf>
    <xf numFmtId="164" fontId="3" fillId="5" borderId="9" xfId="23" applyNumberFormat="1" applyFont="1" applyFill="1" applyBorder="1" applyProtection="1">
      <alignment horizontal="right" vertical="top" shrinkToFit="1"/>
    </xf>
    <xf numFmtId="164" fontId="3" fillId="5" borderId="16" xfId="23" applyNumberFormat="1" applyFont="1" applyFill="1" applyBorder="1" applyProtection="1">
      <alignment horizontal="right" vertical="top" shrinkToFit="1"/>
    </xf>
    <xf numFmtId="0" fontId="11" fillId="5" borderId="20" xfId="21" applyNumberFormat="1" applyFont="1" applyFill="1" applyBorder="1" applyProtection="1">
      <alignment vertical="top" wrapText="1"/>
    </xf>
    <xf numFmtId="49" fontId="11" fillId="5" borderId="9" xfId="22" applyNumberFormat="1" applyFont="1" applyFill="1" applyBorder="1" applyProtection="1">
      <alignment horizontal="center" vertical="top" shrinkToFit="1"/>
    </xf>
    <xf numFmtId="164" fontId="4" fillId="5" borderId="9" xfId="23" applyNumberFormat="1" applyFont="1" applyFill="1" applyBorder="1" applyProtection="1">
      <alignment horizontal="right" vertical="top" shrinkToFit="1"/>
    </xf>
    <xf numFmtId="49" fontId="4" fillId="5" borderId="9" xfId="22" applyNumberFormat="1" applyFont="1" applyFill="1" applyBorder="1" applyProtection="1">
      <alignment horizontal="center" vertical="top" shrinkToFit="1"/>
    </xf>
    <xf numFmtId="164" fontId="12" fillId="5" borderId="9" xfId="23" applyNumberFormat="1" applyFont="1" applyFill="1" applyBorder="1" applyProtection="1">
      <alignment horizontal="right" vertical="top" shrinkToFit="1"/>
    </xf>
    <xf numFmtId="164" fontId="12" fillId="5" borderId="16" xfId="23" applyNumberFormat="1" applyFont="1" applyFill="1" applyBorder="1" applyProtection="1">
      <alignment horizontal="right" vertical="top" shrinkToFit="1"/>
    </xf>
    <xf numFmtId="0" fontId="13" fillId="5" borderId="20" xfId="21" applyNumberFormat="1" applyFont="1" applyFill="1" applyBorder="1" applyProtection="1">
      <alignment vertical="top" wrapText="1"/>
    </xf>
    <xf numFmtId="0" fontId="11" fillId="5" borderId="21" xfId="19" applyNumberFormat="1" applyFont="1" applyFill="1" applyBorder="1" applyAlignment="1" applyProtection="1">
      <alignment vertical="top" wrapText="1"/>
    </xf>
    <xf numFmtId="1" fontId="11" fillId="5" borderId="9" xfId="21" applyNumberFormat="1" applyFont="1" applyFill="1" applyBorder="1" applyAlignment="1" applyProtection="1">
      <alignment horizontal="center" vertical="top" shrinkToFit="1"/>
    </xf>
    <xf numFmtId="0" fontId="11" fillId="5" borderId="22" xfId="19" applyNumberFormat="1" applyFont="1" applyFill="1" applyBorder="1" applyAlignment="1" applyProtection="1">
      <alignment vertical="top" wrapText="1"/>
    </xf>
    <xf numFmtId="0" fontId="11" fillId="5" borderId="23" xfId="19" applyNumberFormat="1" applyFont="1" applyFill="1" applyBorder="1" applyAlignment="1" applyProtection="1">
      <alignment vertical="top" wrapText="1"/>
    </xf>
    <xf numFmtId="164" fontId="13" fillId="5" borderId="9" xfId="23" applyNumberFormat="1" applyFont="1" applyFill="1" applyBorder="1" applyProtection="1">
      <alignment horizontal="right" vertical="top" shrinkToFit="1"/>
    </xf>
    <xf numFmtId="164" fontId="13" fillId="5" borderId="16" xfId="23" applyNumberFormat="1" applyFont="1" applyFill="1" applyBorder="1" applyProtection="1">
      <alignment horizontal="right" vertical="top" shrinkToFit="1"/>
    </xf>
    <xf numFmtId="0" fontId="11" fillId="5" borderId="24" xfId="19" applyNumberFormat="1" applyFont="1" applyFill="1" applyBorder="1" applyAlignment="1" applyProtection="1">
      <alignment vertical="top" wrapText="1"/>
    </xf>
    <xf numFmtId="0" fontId="11" fillId="5" borderId="20" xfId="19" applyNumberFormat="1" applyFont="1" applyFill="1" applyBorder="1" applyAlignment="1" applyProtection="1">
      <alignment vertical="top" wrapText="1"/>
    </xf>
    <xf numFmtId="49" fontId="11" fillId="5" borderId="9" xfId="21" applyNumberFormat="1" applyFont="1" applyFill="1" applyBorder="1" applyAlignment="1" applyProtection="1">
      <alignment horizontal="center" vertical="top" shrinkToFit="1"/>
    </xf>
    <xf numFmtId="0" fontId="13" fillId="5" borderId="23" xfId="19" applyNumberFormat="1" applyFont="1" applyFill="1" applyBorder="1" applyAlignment="1" applyProtection="1">
      <alignment vertical="top" wrapText="1"/>
    </xf>
    <xf numFmtId="0" fontId="11" fillId="5" borderId="25" xfId="21" applyNumberFormat="1" applyFont="1" applyFill="1" applyBorder="1" applyProtection="1">
      <alignment vertical="top" wrapText="1"/>
    </xf>
    <xf numFmtId="0" fontId="11" fillId="5" borderId="26" xfId="21" applyNumberFormat="1" applyFont="1" applyFill="1" applyBorder="1" applyProtection="1">
      <alignment vertical="top" wrapText="1"/>
    </xf>
    <xf numFmtId="0" fontId="14" fillId="5" borderId="20" xfId="21" applyNumberFormat="1" applyFont="1" applyFill="1" applyBorder="1" applyProtection="1">
      <alignment vertical="top" wrapText="1"/>
    </xf>
    <xf numFmtId="49" fontId="14" fillId="5" borderId="9" xfId="22" applyNumberFormat="1" applyFont="1" applyFill="1" applyBorder="1" applyProtection="1">
      <alignment horizontal="center" vertical="top" shrinkToFit="1"/>
    </xf>
    <xf numFmtId="0" fontId="13" fillId="5" borderId="22" xfId="19" applyNumberFormat="1" applyFont="1" applyFill="1" applyBorder="1" applyAlignment="1" applyProtection="1">
      <alignment vertical="top" wrapText="1"/>
    </xf>
    <xf numFmtId="0" fontId="4" fillId="5" borderId="20" xfId="21" applyNumberFormat="1" applyFont="1" applyFill="1" applyBorder="1" applyProtection="1">
      <alignment vertical="top" wrapText="1"/>
    </xf>
    <xf numFmtId="164" fontId="4" fillId="5" borderId="27" xfId="23" applyNumberFormat="1" applyFont="1" applyFill="1" applyBorder="1" applyProtection="1">
      <alignment horizontal="right" vertical="top" shrinkToFit="1"/>
    </xf>
    <xf numFmtId="164" fontId="4" fillId="5" borderId="9" xfId="5" applyNumberFormat="1" applyFont="1" applyFill="1" applyBorder="1" applyProtection="1">
      <alignment horizontal="right" vertical="top" shrinkToFit="1"/>
    </xf>
    <xf numFmtId="164" fontId="4" fillId="5" borderId="16" xfId="5" applyNumberFormat="1" applyFont="1" applyFill="1" applyBorder="1" applyProtection="1">
      <alignment horizontal="right" vertical="top" shrinkToFit="1"/>
    </xf>
    <xf numFmtId="0" fontId="13" fillId="5" borderId="26" xfId="21" applyNumberFormat="1" applyFont="1" applyFill="1" applyBorder="1" applyProtection="1">
      <alignment vertical="top" wrapText="1"/>
    </xf>
    <xf numFmtId="164" fontId="4" fillId="5" borderId="28" xfId="23" applyNumberFormat="1" applyFont="1" applyFill="1" applyBorder="1" applyProtection="1">
      <alignment horizontal="right" vertical="top" shrinkToFit="1"/>
    </xf>
    <xf numFmtId="164" fontId="12" fillId="5" borderId="27" xfId="23" applyNumberFormat="1" applyFont="1" applyFill="1" applyBorder="1" applyProtection="1">
      <alignment horizontal="right" vertical="top" shrinkToFit="1"/>
    </xf>
    <xf numFmtId="0" fontId="13" fillId="5" borderId="21" xfId="19" applyNumberFormat="1" applyFont="1" applyFill="1" applyBorder="1" applyAlignment="1" applyProtection="1">
      <alignment vertical="top" wrapText="1"/>
    </xf>
    <xf numFmtId="0" fontId="14" fillId="5" borderId="22" xfId="19" applyNumberFormat="1" applyFont="1" applyFill="1" applyBorder="1" applyAlignment="1" applyProtection="1">
      <alignment vertical="top" wrapText="1"/>
    </xf>
    <xf numFmtId="1" fontId="14" fillId="5" borderId="9" xfId="21" applyNumberFormat="1" applyFont="1" applyFill="1" applyBorder="1" applyAlignment="1" applyProtection="1">
      <alignment horizontal="center" vertical="top" shrinkToFit="1"/>
    </xf>
    <xf numFmtId="0" fontId="4" fillId="5" borderId="23" xfId="19" applyNumberFormat="1" applyFont="1" applyFill="1" applyBorder="1" applyAlignment="1" applyProtection="1">
      <alignment vertical="top" wrapText="1"/>
    </xf>
    <xf numFmtId="0" fontId="13" fillId="5" borderId="25" xfId="21" applyNumberFormat="1" applyFont="1" applyFill="1" applyBorder="1" applyProtection="1">
      <alignment vertical="top" wrapText="1"/>
    </xf>
    <xf numFmtId="0" fontId="3" fillId="5" borderId="1" xfId="0" applyFont="1" applyFill="1" applyBorder="1" applyAlignment="1" applyProtection="1">
      <alignment horizontal="right"/>
      <protection locked="0"/>
    </xf>
    <xf numFmtId="0" fontId="0" fillId="0" borderId="2" xfId="0" applyBorder="1" applyAlignment="1"/>
    <xf numFmtId="0" fontId="0" fillId="0" borderId="8" xfId="0" applyBorder="1" applyAlignment="1"/>
    <xf numFmtId="14" fontId="11" fillId="0" borderId="0" xfId="11" applyNumberFormat="1" applyFont="1" applyAlignment="1" applyProtection="1">
      <alignment horizontal="left"/>
    </xf>
    <xf numFmtId="0" fontId="11" fillId="0" borderId="0" xfId="11" applyFont="1" applyAlignment="1" applyProtection="1">
      <alignment horizontal="left"/>
      <protection locked="0"/>
    </xf>
    <xf numFmtId="0" fontId="3" fillId="0" borderId="0" xfId="32" applyFont="1" applyFill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>
      <alignment horizontal="right"/>
    </xf>
  </cellXfs>
  <cellStyles count="34">
    <cellStyle name="br" xfId="1"/>
    <cellStyle name="col" xfId="2"/>
    <cellStyle name="st26" xfId="3"/>
    <cellStyle name="st28" xfId="4"/>
    <cellStyle name="st30" xfId="5"/>
    <cellStyle name="style0" xfId="6"/>
    <cellStyle name="td" xfId="7"/>
    <cellStyle name="tr" xfId="8"/>
    <cellStyle name="xl21" xfId="9"/>
    <cellStyle name="xl22" xfId="10"/>
    <cellStyle name="xl23" xfId="11"/>
    <cellStyle name="xl24" xfId="12"/>
    <cellStyle name="xl25" xfId="13"/>
    <cellStyle name="xl26" xfId="14"/>
    <cellStyle name="xl27" xfId="15"/>
    <cellStyle name="xl28" xfId="16"/>
    <cellStyle name="xl29" xfId="17"/>
    <cellStyle name="xl30" xfId="18"/>
    <cellStyle name="xl31" xfId="19"/>
    <cellStyle name="xl32" xfId="20"/>
    <cellStyle name="xl33" xfId="21"/>
    <cellStyle name="xl34" xfId="22"/>
    <cellStyle name="xl35" xfId="23"/>
    <cellStyle name="xl36" xfId="24"/>
    <cellStyle name="xl37" xfId="25"/>
    <cellStyle name="xl38" xfId="26"/>
    <cellStyle name="xl39" xfId="27"/>
    <cellStyle name="xl40" xfId="28"/>
    <cellStyle name="xl41" xfId="29"/>
    <cellStyle name="xl42" xfId="30"/>
    <cellStyle name="xl43" xfId="31"/>
    <cellStyle name="Обычный" xfId="0" builtinId="0"/>
    <cellStyle name="Обычный 2" xfId="32"/>
    <cellStyle name="Обычный 3" xfId="3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50"/>
  <sheetViews>
    <sheetView showGridLines="0" tabSelected="1" workbookViewId="0">
      <pane xSplit="5" ySplit="8" topLeftCell="F828" activePane="bottomRight" state="frozenSplit"/>
      <selection activeCell="A30" sqref="A30"/>
      <selection pane="topRight" activeCell="A30" sqref="A30"/>
      <selection pane="bottomLeft" activeCell="A30" sqref="A30"/>
      <selection pane="bottomRight" activeCell="I6" sqref="I6"/>
    </sheetView>
  </sheetViews>
  <sheetFormatPr defaultColWidth="9.109375" defaultRowHeight="14.4" outlineLevelRow="7"/>
  <cols>
    <col min="1" max="1" width="67.88671875" style="1" customWidth="1"/>
    <col min="2" max="3" width="5" style="1" customWidth="1"/>
    <col min="4" max="4" width="10.6640625" style="1" customWidth="1"/>
    <col min="5" max="5" width="5.88671875" style="1" customWidth="1"/>
    <col min="6" max="6" width="15.5546875" style="1" customWidth="1"/>
    <col min="7" max="7" width="15.44140625" style="1" customWidth="1"/>
    <col min="8" max="16384" width="9.109375" style="1"/>
  </cols>
  <sheetData>
    <row r="1" spans="1:7" ht="19.2" customHeight="1">
      <c r="A1" s="3" t="s">
        <v>277</v>
      </c>
      <c r="B1" s="3"/>
      <c r="C1" s="3"/>
      <c r="D1" s="3"/>
      <c r="E1" s="3"/>
      <c r="F1" s="3"/>
      <c r="G1" s="3"/>
    </row>
    <row r="2" spans="1:7">
      <c r="A2" s="84" t="s">
        <v>642</v>
      </c>
      <c r="B2" s="85"/>
      <c r="C2" s="85"/>
      <c r="D2" s="85"/>
      <c r="E2" s="85"/>
      <c r="F2" s="85"/>
      <c r="G2" s="85"/>
    </row>
    <row r="3" spans="1:7">
      <c r="A3" s="84" t="s">
        <v>564</v>
      </c>
      <c r="B3" s="85"/>
      <c r="C3" s="85"/>
      <c r="D3" s="85"/>
      <c r="E3" s="85"/>
      <c r="F3" s="85"/>
      <c r="G3" s="85"/>
    </row>
    <row r="4" spans="1:7">
      <c r="A4" s="84" t="s">
        <v>621</v>
      </c>
      <c r="B4" s="85"/>
      <c r="C4" s="85"/>
      <c r="D4" s="85"/>
      <c r="E4" s="85"/>
      <c r="F4" s="85"/>
      <c r="G4" s="85"/>
    </row>
    <row r="5" spans="1:7" ht="8.4" customHeight="1">
      <c r="A5" s="33"/>
      <c r="B5" s="4"/>
      <c r="C5" s="4"/>
      <c r="D5" s="5"/>
      <c r="E5" s="4"/>
      <c r="F5" s="3"/>
      <c r="G5" s="3"/>
    </row>
    <row r="6" spans="1:7" ht="51" customHeight="1">
      <c r="A6" s="82" t="s">
        <v>643</v>
      </c>
      <c r="B6" s="82"/>
      <c r="C6" s="82"/>
      <c r="D6" s="82"/>
      <c r="E6" s="82"/>
      <c r="F6" s="83"/>
      <c r="G6" s="83"/>
    </row>
    <row r="7" spans="1:7" ht="13.2" customHeight="1">
      <c r="A7" s="80"/>
      <c r="B7" s="81"/>
      <c r="C7" s="81"/>
      <c r="D7" s="81"/>
      <c r="E7" s="81"/>
      <c r="F7" s="3"/>
      <c r="G7" s="3" t="s">
        <v>641</v>
      </c>
    </row>
    <row r="8" spans="1:7" ht="39.6">
      <c r="A8" s="35" t="s">
        <v>264</v>
      </c>
      <c r="B8" s="36" t="s">
        <v>265</v>
      </c>
      <c r="C8" s="36" t="s">
        <v>266</v>
      </c>
      <c r="D8" s="36" t="s">
        <v>267</v>
      </c>
      <c r="E8" s="36" t="s">
        <v>268</v>
      </c>
      <c r="F8" s="37" t="s">
        <v>412</v>
      </c>
      <c r="G8" s="38" t="s">
        <v>435</v>
      </c>
    </row>
    <row r="9" spans="1:7">
      <c r="A9" s="39" t="s">
        <v>0</v>
      </c>
      <c r="B9" s="40" t="s">
        <v>2</v>
      </c>
      <c r="C9" s="40" t="s">
        <v>3</v>
      </c>
      <c r="D9" s="40" t="s">
        <v>4</v>
      </c>
      <c r="E9" s="40" t="s">
        <v>1</v>
      </c>
      <c r="F9" s="41">
        <f t="shared" ref="F9:G9" si="0">F10+F16+F32+F47+F53+F75+F81</f>
        <v>263653.31474</v>
      </c>
      <c r="G9" s="42">
        <f t="shared" si="0"/>
        <v>257308.15173999997</v>
      </c>
    </row>
    <row r="10" spans="1:7" ht="26.4" outlineLevel="1">
      <c r="A10" s="43" t="s">
        <v>5</v>
      </c>
      <c r="B10" s="44" t="s">
        <v>2</v>
      </c>
      <c r="C10" s="44" t="s">
        <v>6</v>
      </c>
      <c r="D10" s="44" t="s">
        <v>4</v>
      </c>
      <c r="E10" s="44" t="s">
        <v>1</v>
      </c>
      <c r="F10" s="45">
        <f t="shared" ref="F10:G14" si="1">F11</f>
        <v>3068.66</v>
      </c>
      <c r="G10" s="21">
        <f t="shared" si="1"/>
        <v>3068.66</v>
      </c>
    </row>
    <row r="11" spans="1:7" ht="15.75" customHeight="1" outlineLevel="2">
      <c r="A11" s="43" t="s">
        <v>7</v>
      </c>
      <c r="B11" s="44" t="s">
        <v>2</v>
      </c>
      <c r="C11" s="44" t="s">
        <v>6</v>
      </c>
      <c r="D11" s="44" t="s">
        <v>8</v>
      </c>
      <c r="E11" s="44" t="s">
        <v>1</v>
      </c>
      <c r="F11" s="45">
        <f t="shared" si="1"/>
        <v>3068.66</v>
      </c>
      <c r="G11" s="21">
        <f t="shared" si="1"/>
        <v>3068.66</v>
      </c>
    </row>
    <row r="12" spans="1:7" ht="26.4" outlineLevel="4">
      <c r="A12" s="43" t="s">
        <v>9</v>
      </c>
      <c r="B12" s="44" t="s">
        <v>2</v>
      </c>
      <c r="C12" s="44" t="s">
        <v>6</v>
      </c>
      <c r="D12" s="44" t="s">
        <v>10</v>
      </c>
      <c r="E12" s="44" t="s">
        <v>1</v>
      </c>
      <c r="F12" s="45">
        <f t="shared" si="1"/>
        <v>3068.66</v>
      </c>
      <c r="G12" s="21">
        <f t="shared" si="1"/>
        <v>3068.66</v>
      </c>
    </row>
    <row r="13" spans="1:7" outlineLevel="5">
      <c r="A13" s="43" t="s">
        <v>436</v>
      </c>
      <c r="B13" s="44" t="s">
        <v>2</v>
      </c>
      <c r="C13" s="44" t="s">
        <v>6</v>
      </c>
      <c r="D13" s="44" t="s">
        <v>11</v>
      </c>
      <c r="E13" s="44" t="s">
        <v>1</v>
      </c>
      <c r="F13" s="45">
        <f t="shared" si="1"/>
        <v>3068.66</v>
      </c>
      <c r="G13" s="21">
        <f t="shared" si="1"/>
        <v>3068.66</v>
      </c>
    </row>
    <row r="14" spans="1:7" ht="40.5" customHeight="1" outlineLevel="6">
      <c r="A14" s="43" t="s">
        <v>12</v>
      </c>
      <c r="B14" s="44" t="s">
        <v>2</v>
      </c>
      <c r="C14" s="44" t="s">
        <v>6</v>
      </c>
      <c r="D14" s="44" t="s">
        <v>11</v>
      </c>
      <c r="E14" s="44" t="s">
        <v>13</v>
      </c>
      <c r="F14" s="45">
        <f t="shared" si="1"/>
        <v>3068.66</v>
      </c>
      <c r="G14" s="21">
        <f t="shared" si="1"/>
        <v>3068.66</v>
      </c>
    </row>
    <row r="15" spans="1:7" ht="16.8" customHeight="1" outlineLevel="7">
      <c r="A15" s="43" t="s">
        <v>14</v>
      </c>
      <c r="B15" s="44" t="s">
        <v>2</v>
      </c>
      <c r="C15" s="44" t="s">
        <v>6</v>
      </c>
      <c r="D15" s="44" t="s">
        <v>11</v>
      </c>
      <c r="E15" s="44" t="s">
        <v>15</v>
      </c>
      <c r="F15" s="45">
        <v>3068.66</v>
      </c>
      <c r="G15" s="21">
        <v>3068.66</v>
      </c>
    </row>
    <row r="16" spans="1:7" ht="27.75" customHeight="1" outlineLevel="1">
      <c r="A16" s="43" t="s">
        <v>16</v>
      </c>
      <c r="B16" s="44" t="s">
        <v>2</v>
      </c>
      <c r="C16" s="44" t="s">
        <v>17</v>
      </c>
      <c r="D16" s="44" t="s">
        <v>4</v>
      </c>
      <c r="E16" s="44" t="s">
        <v>1</v>
      </c>
      <c r="F16" s="45">
        <f t="shared" ref="F16:G17" si="2">F17</f>
        <v>5523.1589999999997</v>
      </c>
      <c r="G16" s="21">
        <f t="shared" si="2"/>
        <v>5523.1589999999997</v>
      </c>
    </row>
    <row r="17" spans="1:7" ht="16.5" customHeight="1" outlineLevel="2">
      <c r="A17" s="43" t="s">
        <v>7</v>
      </c>
      <c r="B17" s="44" t="s">
        <v>2</v>
      </c>
      <c r="C17" s="44" t="s">
        <v>17</v>
      </c>
      <c r="D17" s="44" t="s">
        <v>8</v>
      </c>
      <c r="E17" s="44" t="s">
        <v>1</v>
      </c>
      <c r="F17" s="45">
        <f t="shared" si="2"/>
        <v>5523.1589999999997</v>
      </c>
      <c r="G17" s="21">
        <f t="shared" si="2"/>
        <v>5523.1589999999997</v>
      </c>
    </row>
    <row r="18" spans="1:7" ht="26.4" outlineLevel="4">
      <c r="A18" s="43" t="s">
        <v>9</v>
      </c>
      <c r="B18" s="44" t="s">
        <v>2</v>
      </c>
      <c r="C18" s="44" t="s">
        <v>17</v>
      </c>
      <c r="D18" s="44" t="s">
        <v>10</v>
      </c>
      <c r="E18" s="44" t="s">
        <v>1</v>
      </c>
      <c r="F18" s="45">
        <f>F19+F26+F29</f>
        <v>5523.1589999999997</v>
      </c>
      <c r="G18" s="21">
        <f>G19+G26+G29</f>
        <v>5523.1589999999997</v>
      </c>
    </row>
    <row r="19" spans="1:7" ht="26.4" outlineLevel="5">
      <c r="A19" s="43" t="s">
        <v>437</v>
      </c>
      <c r="B19" s="44" t="s">
        <v>2</v>
      </c>
      <c r="C19" s="44" t="s">
        <v>17</v>
      </c>
      <c r="D19" s="46" t="s">
        <v>18</v>
      </c>
      <c r="E19" s="44" t="s">
        <v>1</v>
      </c>
      <c r="F19" s="45">
        <f>F20+F22+F24</f>
        <v>2871.5720000000001</v>
      </c>
      <c r="G19" s="21">
        <f>G20+G22+G24</f>
        <v>2871.5720000000001</v>
      </c>
    </row>
    <row r="20" spans="1:7" ht="40.5" customHeight="1" outlineLevel="6">
      <c r="A20" s="43" t="s">
        <v>12</v>
      </c>
      <c r="B20" s="44" t="s">
        <v>2</v>
      </c>
      <c r="C20" s="44" t="s">
        <v>17</v>
      </c>
      <c r="D20" s="46" t="s">
        <v>18</v>
      </c>
      <c r="E20" s="44" t="s">
        <v>13</v>
      </c>
      <c r="F20" s="45">
        <f t="shared" ref="F20:G20" si="3">F21</f>
        <v>2864.2719999999999</v>
      </c>
      <c r="G20" s="21">
        <f t="shared" si="3"/>
        <v>2864.2719999999999</v>
      </c>
    </row>
    <row r="21" spans="1:7" ht="26.4" outlineLevel="7">
      <c r="A21" s="43" t="s">
        <v>14</v>
      </c>
      <c r="B21" s="44" t="s">
        <v>2</v>
      </c>
      <c r="C21" s="44" t="s">
        <v>17</v>
      </c>
      <c r="D21" s="46" t="s">
        <v>18</v>
      </c>
      <c r="E21" s="44" t="s">
        <v>15</v>
      </c>
      <c r="F21" s="45">
        <v>2864.2719999999999</v>
      </c>
      <c r="G21" s="21">
        <v>2864.2719999999999</v>
      </c>
    </row>
    <row r="22" spans="1:7" ht="26.4" outlineLevel="6">
      <c r="A22" s="43" t="s">
        <v>19</v>
      </c>
      <c r="B22" s="44" t="s">
        <v>2</v>
      </c>
      <c r="C22" s="44" t="s">
        <v>17</v>
      </c>
      <c r="D22" s="46" t="s">
        <v>18</v>
      </c>
      <c r="E22" s="44" t="s">
        <v>20</v>
      </c>
      <c r="F22" s="45">
        <f t="shared" ref="F22:G22" si="4">F23</f>
        <v>7</v>
      </c>
      <c r="G22" s="21">
        <f t="shared" si="4"/>
        <v>7</v>
      </c>
    </row>
    <row r="23" spans="1:7" ht="26.4" outlineLevel="7">
      <c r="A23" s="43" t="s">
        <v>21</v>
      </c>
      <c r="B23" s="44" t="s">
        <v>2</v>
      </c>
      <c r="C23" s="44" t="s">
        <v>17</v>
      </c>
      <c r="D23" s="46" t="s">
        <v>18</v>
      </c>
      <c r="E23" s="44" t="s">
        <v>22</v>
      </c>
      <c r="F23" s="45">
        <v>7</v>
      </c>
      <c r="G23" s="21">
        <v>7</v>
      </c>
    </row>
    <row r="24" spans="1:7" outlineLevel="6">
      <c r="A24" s="43" t="s">
        <v>23</v>
      </c>
      <c r="B24" s="44" t="s">
        <v>2</v>
      </c>
      <c r="C24" s="44" t="s">
        <v>17</v>
      </c>
      <c r="D24" s="46" t="s">
        <v>18</v>
      </c>
      <c r="E24" s="44" t="s">
        <v>24</v>
      </c>
      <c r="F24" s="45">
        <f t="shared" ref="F24:G24" si="5">F25</f>
        <v>0.3</v>
      </c>
      <c r="G24" s="21">
        <f t="shared" si="5"/>
        <v>0.3</v>
      </c>
    </row>
    <row r="25" spans="1:7" outlineLevel="7">
      <c r="A25" s="43" t="s">
        <v>25</v>
      </c>
      <c r="B25" s="44" t="s">
        <v>2</v>
      </c>
      <c r="C25" s="44" t="s">
        <v>17</v>
      </c>
      <c r="D25" s="46" t="s">
        <v>18</v>
      </c>
      <c r="E25" s="44" t="s">
        <v>26</v>
      </c>
      <c r="F25" s="45">
        <v>0.3</v>
      </c>
      <c r="G25" s="21">
        <v>0.3</v>
      </c>
    </row>
    <row r="26" spans="1:7" outlineLevel="5">
      <c r="A26" s="43" t="s">
        <v>438</v>
      </c>
      <c r="B26" s="44" t="s">
        <v>2</v>
      </c>
      <c r="C26" s="44" t="s">
        <v>17</v>
      </c>
      <c r="D26" s="46" t="s">
        <v>27</v>
      </c>
      <c r="E26" s="44" t="s">
        <v>1</v>
      </c>
      <c r="F26" s="45">
        <f t="shared" ref="F26:G27" si="6">F27</f>
        <v>2061.587</v>
      </c>
      <c r="G26" s="21">
        <f t="shared" si="6"/>
        <v>2061.587</v>
      </c>
    </row>
    <row r="27" spans="1:7" ht="42" customHeight="1" outlineLevel="6">
      <c r="A27" s="43" t="s">
        <v>12</v>
      </c>
      <c r="B27" s="44" t="s">
        <v>2</v>
      </c>
      <c r="C27" s="44" t="s">
        <v>17</v>
      </c>
      <c r="D27" s="46" t="s">
        <v>27</v>
      </c>
      <c r="E27" s="44" t="s">
        <v>13</v>
      </c>
      <c r="F27" s="45">
        <f t="shared" si="6"/>
        <v>2061.587</v>
      </c>
      <c r="G27" s="21">
        <f t="shared" si="6"/>
        <v>2061.587</v>
      </c>
    </row>
    <row r="28" spans="1:7" ht="15.6" customHeight="1" outlineLevel="7">
      <c r="A28" s="43" t="s">
        <v>14</v>
      </c>
      <c r="B28" s="44" t="s">
        <v>2</v>
      </c>
      <c r="C28" s="44" t="s">
        <v>17</v>
      </c>
      <c r="D28" s="46" t="s">
        <v>27</v>
      </c>
      <c r="E28" s="44" t="s">
        <v>15</v>
      </c>
      <c r="F28" s="45">
        <v>2061.587</v>
      </c>
      <c r="G28" s="21">
        <v>2061.587</v>
      </c>
    </row>
    <row r="29" spans="1:7" outlineLevel="5">
      <c r="A29" s="43" t="s">
        <v>443</v>
      </c>
      <c r="B29" s="44" t="s">
        <v>2</v>
      </c>
      <c r="C29" s="44" t="s">
        <v>17</v>
      </c>
      <c r="D29" s="46" t="s">
        <v>28</v>
      </c>
      <c r="E29" s="44" t="s">
        <v>1</v>
      </c>
      <c r="F29" s="45">
        <f t="shared" ref="F29:G30" si="7">F30</f>
        <v>590</v>
      </c>
      <c r="G29" s="21">
        <f t="shared" si="7"/>
        <v>590</v>
      </c>
    </row>
    <row r="30" spans="1:7" ht="42.75" customHeight="1" outlineLevel="6">
      <c r="A30" s="43" t="s">
        <v>12</v>
      </c>
      <c r="B30" s="44" t="s">
        <v>2</v>
      </c>
      <c r="C30" s="44" t="s">
        <v>17</v>
      </c>
      <c r="D30" s="46" t="s">
        <v>28</v>
      </c>
      <c r="E30" s="44" t="s">
        <v>13</v>
      </c>
      <c r="F30" s="45">
        <f t="shared" si="7"/>
        <v>590</v>
      </c>
      <c r="G30" s="21">
        <f t="shared" si="7"/>
        <v>590</v>
      </c>
    </row>
    <row r="31" spans="1:7" ht="18" customHeight="1" outlineLevel="7">
      <c r="A31" s="43" t="s">
        <v>14</v>
      </c>
      <c r="B31" s="44" t="s">
        <v>2</v>
      </c>
      <c r="C31" s="44" t="s">
        <v>17</v>
      </c>
      <c r="D31" s="46" t="s">
        <v>28</v>
      </c>
      <c r="E31" s="44" t="s">
        <v>15</v>
      </c>
      <c r="F31" s="45">
        <v>590</v>
      </c>
      <c r="G31" s="21">
        <v>590</v>
      </c>
    </row>
    <row r="32" spans="1:7" ht="39.6" outlineLevel="1">
      <c r="A32" s="43" t="s">
        <v>29</v>
      </c>
      <c r="B32" s="44" t="s">
        <v>2</v>
      </c>
      <c r="C32" s="44" t="s">
        <v>30</v>
      </c>
      <c r="D32" s="44" t="s">
        <v>4</v>
      </c>
      <c r="E32" s="44" t="s">
        <v>1</v>
      </c>
      <c r="F32" s="45">
        <f t="shared" ref="F32:G33" si="8">F33</f>
        <v>127997.999</v>
      </c>
      <c r="G32" s="21">
        <f t="shared" si="8"/>
        <v>128046.026</v>
      </c>
    </row>
    <row r="33" spans="1:7" ht="18.75" customHeight="1" outlineLevel="2">
      <c r="A33" s="43" t="s">
        <v>7</v>
      </c>
      <c r="B33" s="44" t="s">
        <v>2</v>
      </c>
      <c r="C33" s="44" t="s">
        <v>30</v>
      </c>
      <c r="D33" s="44" t="s">
        <v>8</v>
      </c>
      <c r="E33" s="44" t="s">
        <v>1</v>
      </c>
      <c r="F33" s="45">
        <f t="shared" si="8"/>
        <v>127997.999</v>
      </c>
      <c r="G33" s="21">
        <f t="shared" si="8"/>
        <v>128046.026</v>
      </c>
    </row>
    <row r="34" spans="1:7" ht="26.4" outlineLevel="4">
      <c r="A34" s="43" t="s">
        <v>9</v>
      </c>
      <c r="B34" s="44" t="s">
        <v>2</v>
      </c>
      <c r="C34" s="44" t="s">
        <v>30</v>
      </c>
      <c r="D34" s="44" t="s">
        <v>10</v>
      </c>
      <c r="E34" s="44" t="s">
        <v>1</v>
      </c>
      <c r="F34" s="45">
        <f t="shared" ref="F34:G34" si="9">F35+F42</f>
        <v>127997.999</v>
      </c>
      <c r="G34" s="21">
        <f t="shared" si="9"/>
        <v>128046.026</v>
      </c>
    </row>
    <row r="35" spans="1:7" ht="26.4" outlineLevel="5">
      <c r="A35" s="43" t="s">
        <v>437</v>
      </c>
      <c r="B35" s="44" t="s">
        <v>2</v>
      </c>
      <c r="C35" s="44" t="s">
        <v>30</v>
      </c>
      <c r="D35" s="44" t="s">
        <v>18</v>
      </c>
      <c r="E35" s="44" t="s">
        <v>1</v>
      </c>
      <c r="F35" s="45">
        <f>F36+F38+F40</f>
        <v>126732.34699999999</v>
      </c>
      <c r="G35" s="21">
        <f>G36+G38+G40</f>
        <v>126732.34699999999</v>
      </c>
    </row>
    <row r="36" spans="1:7" ht="41.25" customHeight="1" outlineLevel="6">
      <c r="A36" s="43" t="s">
        <v>12</v>
      </c>
      <c r="B36" s="44" t="s">
        <v>2</v>
      </c>
      <c r="C36" s="44" t="s">
        <v>30</v>
      </c>
      <c r="D36" s="44" t="s">
        <v>18</v>
      </c>
      <c r="E36" s="44" t="s">
        <v>13</v>
      </c>
      <c r="F36" s="45">
        <f t="shared" ref="F36:G36" si="10">F37</f>
        <v>121778.897</v>
      </c>
      <c r="G36" s="21">
        <f t="shared" si="10"/>
        <v>121778.897</v>
      </c>
    </row>
    <row r="37" spans="1:7" ht="16.8" customHeight="1" outlineLevel="7">
      <c r="A37" s="43" t="s">
        <v>14</v>
      </c>
      <c r="B37" s="44" t="s">
        <v>2</v>
      </c>
      <c r="C37" s="44" t="s">
        <v>30</v>
      </c>
      <c r="D37" s="44" t="s">
        <v>18</v>
      </c>
      <c r="E37" s="44" t="s">
        <v>15</v>
      </c>
      <c r="F37" s="45">
        <v>121778.897</v>
      </c>
      <c r="G37" s="21">
        <v>121778.897</v>
      </c>
    </row>
    <row r="38" spans="1:7" ht="16.8" customHeight="1" outlineLevel="6">
      <c r="A38" s="43" t="s">
        <v>19</v>
      </c>
      <c r="B38" s="44" t="s">
        <v>2</v>
      </c>
      <c r="C38" s="44" t="s">
        <v>30</v>
      </c>
      <c r="D38" s="44" t="s">
        <v>18</v>
      </c>
      <c r="E38" s="44" t="s">
        <v>20</v>
      </c>
      <c r="F38" s="45">
        <f t="shared" ref="F38:G38" si="11">F39</f>
        <v>4151.3100000000004</v>
      </c>
      <c r="G38" s="21">
        <f t="shared" si="11"/>
        <v>4151.3100000000004</v>
      </c>
    </row>
    <row r="39" spans="1:7" ht="26.4" outlineLevel="7">
      <c r="A39" s="43" t="s">
        <v>21</v>
      </c>
      <c r="B39" s="44" t="s">
        <v>2</v>
      </c>
      <c r="C39" s="44" t="s">
        <v>30</v>
      </c>
      <c r="D39" s="44" t="s">
        <v>18</v>
      </c>
      <c r="E39" s="44" t="s">
        <v>22</v>
      </c>
      <c r="F39" s="45">
        <v>4151.3100000000004</v>
      </c>
      <c r="G39" s="21">
        <v>4151.3100000000004</v>
      </c>
    </row>
    <row r="40" spans="1:7" outlineLevel="6">
      <c r="A40" s="43" t="s">
        <v>23</v>
      </c>
      <c r="B40" s="44" t="s">
        <v>2</v>
      </c>
      <c r="C40" s="44" t="s">
        <v>30</v>
      </c>
      <c r="D40" s="44" t="s">
        <v>18</v>
      </c>
      <c r="E40" s="44" t="s">
        <v>24</v>
      </c>
      <c r="F40" s="45">
        <f t="shared" ref="F40:G40" si="12">F41</f>
        <v>802.14</v>
      </c>
      <c r="G40" s="21">
        <f t="shared" si="12"/>
        <v>802.14</v>
      </c>
    </row>
    <row r="41" spans="1:7" outlineLevel="7">
      <c r="A41" s="43" t="s">
        <v>25</v>
      </c>
      <c r="B41" s="44" t="s">
        <v>2</v>
      </c>
      <c r="C41" s="44" t="s">
        <v>30</v>
      </c>
      <c r="D41" s="44" t="s">
        <v>18</v>
      </c>
      <c r="E41" s="44" t="s">
        <v>26</v>
      </c>
      <c r="F41" s="45">
        <v>802.14</v>
      </c>
      <c r="G41" s="21">
        <v>802.14</v>
      </c>
    </row>
    <row r="42" spans="1:7" ht="28.95" customHeight="1" outlineLevel="5">
      <c r="A42" s="43" t="s">
        <v>439</v>
      </c>
      <c r="B42" s="44" t="s">
        <v>2</v>
      </c>
      <c r="C42" s="44" t="s">
        <v>30</v>
      </c>
      <c r="D42" s="44" t="s">
        <v>33</v>
      </c>
      <c r="E42" s="44" t="s">
        <v>1</v>
      </c>
      <c r="F42" s="45">
        <f>F43+F45</f>
        <v>1265.652</v>
      </c>
      <c r="G42" s="21">
        <f>G43+G45</f>
        <v>1313.6790000000001</v>
      </c>
    </row>
    <row r="43" spans="1:7" ht="40.5" customHeight="1" outlineLevel="6">
      <c r="A43" s="43" t="s">
        <v>12</v>
      </c>
      <c r="B43" s="44" t="s">
        <v>2</v>
      </c>
      <c r="C43" s="44" t="s">
        <v>30</v>
      </c>
      <c r="D43" s="44" t="s">
        <v>33</v>
      </c>
      <c r="E43" s="44" t="s">
        <v>13</v>
      </c>
      <c r="F43" s="45">
        <f t="shared" ref="F43:G43" si="13">F44</f>
        <v>1024.0599199999999</v>
      </c>
      <c r="G43" s="21">
        <f t="shared" si="13"/>
        <v>1062.9742000000001</v>
      </c>
    </row>
    <row r="44" spans="1:7" ht="16.8" customHeight="1" outlineLevel="7">
      <c r="A44" s="43" t="s">
        <v>14</v>
      </c>
      <c r="B44" s="44" t="s">
        <v>2</v>
      </c>
      <c r="C44" s="44" t="s">
        <v>30</v>
      </c>
      <c r="D44" s="44" t="s">
        <v>33</v>
      </c>
      <c r="E44" s="44" t="s">
        <v>15</v>
      </c>
      <c r="F44" s="45">
        <f>787.4932+236.56672</f>
        <v>1024.0599199999999</v>
      </c>
      <c r="G44" s="21">
        <f>817.41794+245.55626</f>
        <v>1062.9742000000001</v>
      </c>
    </row>
    <row r="45" spans="1:7" ht="16.2" customHeight="1" outlineLevel="6">
      <c r="A45" s="43" t="s">
        <v>19</v>
      </c>
      <c r="B45" s="44" t="s">
        <v>2</v>
      </c>
      <c r="C45" s="44" t="s">
        <v>30</v>
      </c>
      <c r="D45" s="44" t="s">
        <v>33</v>
      </c>
      <c r="E45" s="44" t="s">
        <v>20</v>
      </c>
      <c r="F45" s="45">
        <f t="shared" ref="F45:G45" si="14">F46</f>
        <v>241.59208000000001</v>
      </c>
      <c r="G45" s="21">
        <f t="shared" si="14"/>
        <v>250.70480000000001</v>
      </c>
    </row>
    <row r="46" spans="1:7" ht="26.4" outlineLevel="7">
      <c r="A46" s="43" t="s">
        <v>21</v>
      </c>
      <c r="B46" s="44" t="s">
        <v>2</v>
      </c>
      <c r="C46" s="44" t="s">
        <v>30</v>
      </c>
      <c r="D46" s="44" t="s">
        <v>33</v>
      </c>
      <c r="E46" s="44" t="s">
        <v>22</v>
      </c>
      <c r="F46" s="45">
        <f>217.41108+24.181</f>
        <v>241.59208000000001</v>
      </c>
      <c r="G46" s="21">
        <f>226.5238+24.181</f>
        <v>250.70480000000001</v>
      </c>
    </row>
    <row r="47" spans="1:7" outlineLevel="1">
      <c r="A47" s="43" t="s">
        <v>34</v>
      </c>
      <c r="B47" s="44" t="s">
        <v>2</v>
      </c>
      <c r="C47" s="44" t="s">
        <v>35</v>
      </c>
      <c r="D47" s="44" t="s">
        <v>4</v>
      </c>
      <c r="E47" s="44" t="s">
        <v>1</v>
      </c>
      <c r="F47" s="45">
        <f t="shared" ref="F47:G51" si="15">F48</f>
        <v>5.7649999999999997</v>
      </c>
      <c r="G47" s="21">
        <f t="shared" si="15"/>
        <v>5.7649999999999997</v>
      </c>
    </row>
    <row r="48" spans="1:7" ht="18.75" customHeight="1" outlineLevel="2">
      <c r="A48" s="43" t="s">
        <v>7</v>
      </c>
      <c r="B48" s="44" t="s">
        <v>2</v>
      </c>
      <c r="C48" s="44" t="s">
        <v>35</v>
      </c>
      <c r="D48" s="44" t="s">
        <v>8</v>
      </c>
      <c r="E48" s="44" t="s">
        <v>1</v>
      </c>
      <c r="F48" s="45">
        <f t="shared" si="15"/>
        <v>5.7649999999999997</v>
      </c>
      <c r="G48" s="21">
        <f t="shared" si="15"/>
        <v>5.7649999999999997</v>
      </c>
    </row>
    <row r="49" spans="1:7" ht="26.4" outlineLevel="4">
      <c r="A49" s="43" t="s">
        <v>9</v>
      </c>
      <c r="B49" s="44" t="s">
        <v>2</v>
      </c>
      <c r="C49" s="44" t="s">
        <v>35</v>
      </c>
      <c r="D49" s="44" t="s">
        <v>10</v>
      </c>
      <c r="E49" s="44" t="s">
        <v>1</v>
      </c>
      <c r="F49" s="45">
        <f t="shared" si="15"/>
        <v>5.7649999999999997</v>
      </c>
      <c r="G49" s="21">
        <f t="shared" si="15"/>
        <v>5.7649999999999997</v>
      </c>
    </row>
    <row r="50" spans="1:7" ht="41.4" customHeight="1" outlineLevel="5">
      <c r="A50" s="43" t="s">
        <v>440</v>
      </c>
      <c r="B50" s="44" t="s">
        <v>2</v>
      </c>
      <c r="C50" s="44" t="s">
        <v>35</v>
      </c>
      <c r="D50" s="44" t="s">
        <v>36</v>
      </c>
      <c r="E50" s="44" t="s">
        <v>1</v>
      </c>
      <c r="F50" s="45">
        <f t="shared" si="15"/>
        <v>5.7649999999999997</v>
      </c>
      <c r="G50" s="21">
        <f t="shared" si="15"/>
        <v>5.7649999999999997</v>
      </c>
    </row>
    <row r="51" spans="1:7" ht="16.2" customHeight="1" outlineLevel="6">
      <c r="A51" s="43" t="s">
        <v>19</v>
      </c>
      <c r="B51" s="44" t="s">
        <v>2</v>
      </c>
      <c r="C51" s="44" t="s">
        <v>35</v>
      </c>
      <c r="D51" s="44" t="s">
        <v>36</v>
      </c>
      <c r="E51" s="44" t="s">
        <v>20</v>
      </c>
      <c r="F51" s="45">
        <f t="shared" si="15"/>
        <v>5.7649999999999997</v>
      </c>
      <c r="G51" s="21">
        <f t="shared" si="15"/>
        <v>5.7649999999999997</v>
      </c>
    </row>
    <row r="52" spans="1:7" ht="26.4" outlineLevel="7">
      <c r="A52" s="43" t="s">
        <v>21</v>
      </c>
      <c r="B52" s="44" t="s">
        <v>2</v>
      </c>
      <c r="C52" s="44" t="s">
        <v>35</v>
      </c>
      <c r="D52" s="44" t="s">
        <v>36</v>
      </c>
      <c r="E52" s="44" t="s">
        <v>22</v>
      </c>
      <c r="F52" s="45">
        <v>5.7649999999999997</v>
      </c>
      <c r="G52" s="21">
        <v>5.7649999999999997</v>
      </c>
    </row>
    <row r="53" spans="1:7" ht="30" customHeight="1" outlineLevel="1">
      <c r="A53" s="43" t="s">
        <v>37</v>
      </c>
      <c r="B53" s="44" t="s">
        <v>2</v>
      </c>
      <c r="C53" s="44" t="s">
        <v>38</v>
      </c>
      <c r="D53" s="44" t="s">
        <v>4</v>
      </c>
      <c r="E53" s="44" t="s">
        <v>1</v>
      </c>
      <c r="F53" s="45">
        <f>F54+F63</f>
        <v>22486.150999999998</v>
      </c>
      <c r="G53" s="21">
        <f>G54+G63</f>
        <v>22486.150999999998</v>
      </c>
    </row>
    <row r="54" spans="1:7" ht="28.8" customHeight="1" outlineLevel="2">
      <c r="A54" s="43" t="s">
        <v>441</v>
      </c>
      <c r="B54" s="44" t="s">
        <v>2</v>
      </c>
      <c r="C54" s="44" t="s">
        <v>38</v>
      </c>
      <c r="D54" s="44" t="s">
        <v>39</v>
      </c>
      <c r="E54" s="44" t="s">
        <v>1</v>
      </c>
      <c r="F54" s="45">
        <f t="shared" ref="F54:G55" si="16">F55</f>
        <v>20191.921999999999</v>
      </c>
      <c r="G54" s="21">
        <f t="shared" si="16"/>
        <v>20191.921999999999</v>
      </c>
    </row>
    <row r="55" spans="1:7" ht="26.4" outlineLevel="4">
      <c r="A55" s="43" t="s">
        <v>442</v>
      </c>
      <c r="B55" s="44" t="s">
        <v>2</v>
      </c>
      <c r="C55" s="44" t="s">
        <v>38</v>
      </c>
      <c r="D55" s="44" t="s">
        <v>40</v>
      </c>
      <c r="E55" s="44" t="s">
        <v>1</v>
      </c>
      <c r="F55" s="45">
        <f t="shared" si="16"/>
        <v>20191.921999999999</v>
      </c>
      <c r="G55" s="21">
        <f t="shared" si="16"/>
        <v>20191.921999999999</v>
      </c>
    </row>
    <row r="56" spans="1:7" ht="26.4" outlineLevel="5">
      <c r="A56" s="43" t="s">
        <v>437</v>
      </c>
      <c r="B56" s="44" t="s">
        <v>2</v>
      </c>
      <c r="C56" s="44" t="s">
        <v>38</v>
      </c>
      <c r="D56" s="44" t="s">
        <v>41</v>
      </c>
      <c r="E56" s="44" t="s">
        <v>1</v>
      </c>
      <c r="F56" s="45">
        <f>F57+F59+F61</f>
        <v>20191.921999999999</v>
      </c>
      <c r="G56" s="21">
        <f>G57+G59+G61</f>
        <v>20191.921999999999</v>
      </c>
    </row>
    <row r="57" spans="1:7" ht="41.25" customHeight="1" outlineLevel="6">
      <c r="A57" s="43" t="s">
        <v>12</v>
      </c>
      <c r="B57" s="44" t="s">
        <v>2</v>
      </c>
      <c r="C57" s="44" t="s">
        <v>38</v>
      </c>
      <c r="D57" s="44" t="s">
        <v>41</v>
      </c>
      <c r="E57" s="44" t="s">
        <v>13</v>
      </c>
      <c r="F57" s="45">
        <f t="shared" ref="F57:G57" si="17">F58</f>
        <v>19287.921999999999</v>
      </c>
      <c r="G57" s="21">
        <f t="shared" si="17"/>
        <v>19287.921999999999</v>
      </c>
    </row>
    <row r="58" spans="1:7" ht="16.8" customHeight="1" outlineLevel="7">
      <c r="A58" s="43" t="s">
        <v>14</v>
      </c>
      <c r="B58" s="44" t="s">
        <v>2</v>
      </c>
      <c r="C58" s="44" t="s">
        <v>38</v>
      </c>
      <c r="D58" s="44" t="s">
        <v>41</v>
      </c>
      <c r="E58" s="44" t="s">
        <v>15</v>
      </c>
      <c r="F58" s="45">
        <v>19287.921999999999</v>
      </c>
      <c r="G58" s="21">
        <v>19287.921999999999</v>
      </c>
    </row>
    <row r="59" spans="1:7" ht="15.6" customHeight="1" outlineLevel="6">
      <c r="A59" s="43" t="s">
        <v>19</v>
      </c>
      <c r="B59" s="44" t="s">
        <v>2</v>
      </c>
      <c r="C59" s="44" t="s">
        <v>38</v>
      </c>
      <c r="D59" s="44" t="s">
        <v>41</v>
      </c>
      <c r="E59" s="44" t="s">
        <v>20</v>
      </c>
      <c r="F59" s="45">
        <f t="shared" ref="F59:G59" si="18">F60</f>
        <v>900</v>
      </c>
      <c r="G59" s="21">
        <f t="shared" si="18"/>
        <v>900</v>
      </c>
    </row>
    <row r="60" spans="1:7" ht="26.4" outlineLevel="7">
      <c r="A60" s="43" t="s">
        <v>21</v>
      </c>
      <c r="B60" s="44" t="s">
        <v>2</v>
      </c>
      <c r="C60" s="44" t="s">
        <v>38</v>
      </c>
      <c r="D60" s="44" t="s">
        <v>41</v>
      </c>
      <c r="E60" s="44" t="s">
        <v>22</v>
      </c>
      <c r="F60" s="45">
        <v>900</v>
      </c>
      <c r="G60" s="21">
        <v>900</v>
      </c>
    </row>
    <row r="61" spans="1:7" outlineLevel="6">
      <c r="A61" s="43" t="s">
        <v>23</v>
      </c>
      <c r="B61" s="44" t="s">
        <v>2</v>
      </c>
      <c r="C61" s="44" t="s">
        <v>38</v>
      </c>
      <c r="D61" s="44" t="s">
        <v>41</v>
      </c>
      <c r="E61" s="44" t="s">
        <v>24</v>
      </c>
      <c r="F61" s="45">
        <f t="shared" ref="F61:G61" si="19">F62</f>
        <v>4</v>
      </c>
      <c r="G61" s="21">
        <f t="shared" si="19"/>
        <v>4</v>
      </c>
    </row>
    <row r="62" spans="1:7" outlineLevel="7">
      <c r="A62" s="43" t="s">
        <v>25</v>
      </c>
      <c r="B62" s="44" t="s">
        <v>2</v>
      </c>
      <c r="C62" s="44" t="s">
        <v>38</v>
      </c>
      <c r="D62" s="44" t="s">
        <v>41</v>
      </c>
      <c r="E62" s="44" t="s">
        <v>26</v>
      </c>
      <c r="F62" s="45">
        <f>2+2</f>
        <v>4</v>
      </c>
      <c r="G62" s="21">
        <f>2+2</f>
        <v>4</v>
      </c>
    </row>
    <row r="63" spans="1:7" ht="19.5" customHeight="1" outlineLevel="2">
      <c r="A63" s="43" t="s">
        <v>7</v>
      </c>
      <c r="B63" s="44" t="s">
        <v>2</v>
      </c>
      <c r="C63" s="44" t="s">
        <v>38</v>
      </c>
      <c r="D63" s="44" t="s">
        <v>8</v>
      </c>
      <c r="E63" s="44" t="s">
        <v>1</v>
      </c>
      <c r="F63" s="45">
        <f t="shared" ref="F63:G63" si="20">F64</f>
        <v>2294.2289999999998</v>
      </c>
      <c r="G63" s="21">
        <f t="shared" si="20"/>
        <v>2294.2289999999998</v>
      </c>
    </row>
    <row r="64" spans="1:7" ht="26.4" outlineLevel="4">
      <c r="A64" s="43" t="s">
        <v>9</v>
      </c>
      <c r="B64" s="44" t="s">
        <v>2</v>
      </c>
      <c r="C64" s="44" t="s">
        <v>38</v>
      </c>
      <c r="D64" s="44" t="s">
        <v>10</v>
      </c>
      <c r="E64" s="44" t="s">
        <v>1</v>
      </c>
      <c r="F64" s="45">
        <f>F65+F72</f>
        <v>2294.2289999999998</v>
      </c>
      <c r="G64" s="21">
        <f>G65+G72</f>
        <v>2294.2289999999998</v>
      </c>
    </row>
    <row r="65" spans="1:7" ht="26.4" outlineLevel="5">
      <c r="A65" s="43" t="s">
        <v>437</v>
      </c>
      <c r="B65" s="44" t="s">
        <v>2</v>
      </c>
      <c r="C65" s="44" t="s">
        <v>38</v>
      </c>
      <c r="D65" s="44" t="s">
        <v>18</v>
      </c>
      <c r="E65" s="44" t="s">
        <v>1</v>
      </c>
      <c r="F65" s="45">
        <f>F66+F68+F70</f>
        <v>341.6</v>
      </c>
      <c r="G65" s="21">
        <f>G66+G68+G70</f>
        <v>341.6</v>
      </c>
    </row>
    <row r="66" spans="1:7" ht="41.25" customHeight="1" outlineLevel="6">
      <c r="A66" s="43" t="s">
        <v>12</v>
      </c>
      <c r="B66" s="44" t="s">
        <v>2</v>
      </c>
      <c r="C66" s="44" t="s">
        <v>38</v>
      </c>
      <c r="D66" s="44" t="s">
        <v>18</v>
      </c>
      <c r="E66" s="44" t="s">
        <v>13</v>
      </c>
      <c r="F66" s="45">
        <f t="shared" ref="F66:G66" si="21">F67</f>
        <v>2</v>
      </c>
      <c r="G66" s="21">
        <f t="shared" si="21"/>
        <v>2</v>
      </c>
    </row>
    <row r="67" spans="1:7" ht="16.2" customHeight="1" outlineLevel="7">
      <c r="A67" s="43" t="s">
        <v>14</v>
      </c>
      <c r="B67" s="44" t="s">
        <v>2</v>
      </c>
      <c r="C67" s="44" t="s">
        <v>38</v>
      </c>
      <c r="D67" s="44" t="s">
        <v>18</v>
      </c>
      <c r="E67" s="44" t="s">
        <v>15</v>
      </c>
      <c r="F67" s="45">
        <v>2</v>
      </c>
      <c r="G67" s="21">
        <v>2</v>
      </c>
    </row>
    <row r="68" spans="1:7" ht="16.8" customHeight="1" outlineLevel="6">
      <c r="A68" s="43" t="s">
        <v>19</v>
      </c>
      <c r="B68" s="44" t="s">
        <v>2</v>
      </c>
      <c r="C68" s="44" t="s">
        <v>38</v>
      </c>
      <c r="D68" s="44" t="s">
        <v>18</v>
      </c>
      <c r="E68" s="44" t="s">
        <v>20</v>
      </c>
      <c r="F68" s="45">
        <f t="shared" ref="F68:G68" si="22">F69</f>
        <v>338.6</v>
      </c>
      <c r="G68" s="21">
        <f t="shared" si="22"/>
        <v>338.6</v>
      </c>
    </row>
    <row r="69" spans="1:7" ht="26.4" outlineLevel="7">
      <c r="A69" s="43" t="s">
        <v>21</v>
      </c>
      <c r="B69" s="44" t="s">
        <v>2</v>
      </c>
      <c r="C69" s="44" t="s">
        <v>38</v>
      </c>
      <c r="D69" s="44" t="s">
        <v>18</v>
      </c>
      <c r="E69" s="44" t="s">
        <v>22</v>
      </c>
      <c r="F69" s="45">
        <v>338.6</v>
      </c>
      <c r="G69" s="21">
        <v>338.6</v>
      </c>
    </row>
    <row r="70" spans="1:7" outlineLevel="6">
      <c r="A70" s="43" t="s">
        <v>23</v>
      </c>
      <c r="B70" s="44" t="s">
        <v>2</v>
      </c>
      <c r="C70" s="44" t="s">
        <v>38</v>
      </c>
      <c r="D70" s="44" t="s">
        <v>18</v>
      </c>
      <c r="E70" s="44" t="s">
        <v>24</v>
      </c>
      <c r="F70" s="45">
        <f t="shared" ref="F70:G70" si="23">F71</f>
        <v>1</v>
      </c>
      <c r="G70" s="21">
        <f t="shared" si="23"/>
        <v>1</v>
      </c>
    </row>
    <row r="71" spans="1:7" outlineLevel="7">
      <c r="A71" s="43" t="s">
        <v>25</v>
      </c>
      <c r="B71" s="44" t="s">
        <v>2</v>
      </c>
      <c r="C71" s="44" t="s">
        <v>38</v>
      </c>
      <c r="D71" s="44" t="s">
        <v>18</v>
      </c>
      <c r="E71" s="44" t="s">
        <v>26</v>
      </c>
      <c r="F71" s="45">
        <v>1</v>
      </c>
      <c r="G71" s="21">
        <v>1</v>
      </c>
    </row>
    <row r="72" spans="1:7" ht="26.4" outlineLevel="5">
      <c r="A72" s="43" t="s">
        <v>444</v>
      </c>
      <c r="B72" s="44" t="s">
        <v>2</v>
      </c>
      <c r="C72" s="44" t="s">
        <v>38</v>
      </c>
      <c r="D72" s="44" t="s">
        <v>42</v>
      </c>
      <c r="E72" s="44" t="s">
        <v>1</v>
      </c>
      <c r="F72" s="45">
        <f t="shared" ref="F72:G73" si="24">F73</f>
        <v>1952.6289999999999</v>
      </c>
      <c r="G72" s="21">
        <f t="shared" si="24"/>
        <v>1952.6289999999999</v>
      </c>
    </row>
    <row r="73" spans="1:7" ht="39" customHeight="1" outlineLevel="6">
      <c r="A73" s="43" t="s">
        <v>12</v>
      </c>
      <c r="B73" s="44" t="s">
        <v>2</v>
      </c>
      <c r="C73" s="44" t="s">
        <v>38</v>
      </c>
      <c r="D73" s="44" t="s">
        <v>42</v>
      </c>
      <c r="E73" s="44" t="s">
        <v>13</v>
      </c>
      <c r="F73" s="45">
        <f t="shared" si="24"/>
        <v>1952.6289999999999</v>
      </c>
      <c r="G73" s="21">
        <f t="shared" si="24"/>
        <v>1952.6289999999999</v>
      </c>
    </row>
    <row r="74" spans="1:7" ht="19.2" customHeight="1" outlineLevel="7">
      <c r="A74" s="43" t="s">
        <v>14</v>
      </c>
      <c r="B74" s="44" t="s">
        <v>2</v>
      </c>
      <c r="C74" s="44" t="s">
        <v>38</v>
      </c>
      <c r="D74" s="44" t="s">
        <v>42</v>
      </c>
      <c r="E74" s="44" t="s">
        <v>15</v>
      </c>
      <c r="F74" s="45">
        <v>1952.6289999999999</v>
      </c>
      <c r="G74" s="21">
        <v>1952.6289999999999</v>
      </c>
    </row>
    <row r="75" spans="1:7" outlineLevel="1">
      <c r="A75" s="43" t="s">
        <v>43</v>
      </c>
      <c r="B75" s="44" t="s">
        <v>2</v>
      </c>
      <c r="C75" s="44" t="s">
        <v>44</v>
      </c>
      <c r="D75" s="44" t="s">
        <v>4</v>
      </c>
      <c r="E75" s="44" t="s">
        <v>1</v>
      </c>
      <c r="F75" s="45">
        <f t="shared" ref="F75:G79" si="25">F76</f>
        <v>19974</v>
      </c>
      <c r="G75" s="21">
        <f t="shared" si="25"/>
        <v>19942.169999999998</v>
      </c>
    </row>
    <row r="76" spans="1:7" ht="17.25" customHeight="1" outlineLevel="2">
      <c r="A76" s="43" t="s">
        <v>7</v>
      </c>
      <c r="B76" s="44" t="s">
        <v>2</v>
      </c>
      <c r="C76" s="44" t="s">
        <v>44</v>
      </c>
      <c r="D76" s="44" t="s">
        <v>8</v>
      </c>
      <c r="E76" s="44" t="s">
        <v>1</v>
      </c>
      <c r="F76" s="47">
        <f t="shared" si="25"/>
        <v>19974</v>
      </c>
      <c r="G76" s="48">
        <f t="shared" si="25"/>
        <v>19942.169999999998</v>
      </c>
    </row>
    <row r="77" spans="1:7" ht="26.4" outlineLevel="4">
      <c r="A77" s="43" t="s">
        <v>9</v>
      </c>
      <c r="B77" s="44" t="s">
        <v>2</v>
      </c>
      <c r="C77" s="44" t="s">
        <v>44</v>
      </c>
      <c r="D77" s="44" t="s">
        <v>10</v>
      </c>
      <c r="E77" s="44" t="s">
        <v>1</v>
      </c>
      <c r="F77" s="47">
        <f t="shared" si="25"/>
        <v>19974</v>
      </c>
      <c r="G77" s="48">
        <f t="shared" si="25"/>
        <v>19942.169999999998</v>
      </c>
    </row>
    <row r="78" spans="1:7" outlineLevel="5">
      <c r="A78" s="43" t="s">
        <v>445</v>
      </c>
      <c r="B78" s="44" t="s">
        <v>2</v>
      </c>
      <c r="C78" s="44" t="s">
        <v>44</v>
      </c>
      <c r="D78" s="44" t="s">
        <v>45</v>
      </c>
      <c r="E78" s="44" t="s">
        <v>1</v>
      </c>
      <c r="F78" s="47">
        <f t="shared" si="25"/>
        <v>19974</v>
      </c>
      <c r="G78" s="48">
        <f t="shared" si="25"/>
        <v>19942.169999999998</v>
      </c>
    </row>
    <row r="79" spans="1:7" outlineLevel="6">
      <c r="A79" s="43" t="s">
        <v>23</v>
      </c>
      <c r="B79" s="44" t="s">
        <v>2</v>
      </c>
      <c r="C79" s="44" t="s">
        <v>44</v>
      </c>
      <c r="D79" s="44" t="s">
        <v>45</v>
      </c>
      <c r="E79" s="44" t="s">
        <v>24</v>
      </c>
      <c r="F79" s="47">
        <f t="shared" si="25"/>
        <v>19974</v>
      </c>
      <c r="G79" s="48">
        <f t="shared" si="25"/>
        <v>19942.169999999998</v>
      </c>
    </row>
    <row r="80" spans="1:7" outlineLevel="7">
      <c r="A80" s="43" t="s">
        <v>46</v>
      </c>
      <c r="B80" s="44" t="s">
        <v>2</v>
      </c>
      <c r="C80" s="44" t="s">
        <v>44</v>
      </c>
      <c r="D80" s="44" t="s">
        <v>45</v>
      </c>
      <c r="E80" s="44" t="s">
        <v>47</v>
      </c>
      <c r="F80" s="47">
        <v>19974</v>
      </c>
      <c r="G80" s="48">
        <v>19942.169999999998</v>
      </c>
    </row>
    <row r="81" spans="1:7" outlineLevel="1">
      <c r="A81" s="43" t="s">
        <v>48</v>
      </c>
      <c r="B81" s="44" t="s">
        <v>2</v>
      </c>
      <c r="C81" s="44" t="s">
        <v>49</v>
      </c>
      <c r="D81" s="44" t="s">
        <v>4</v>
      </c>
      <c r="E81" s="44" t="s">
        <v>1</v>
      </c>
      <c r="F81" s="45">
        <f t="shared" ref="F81:G81" si="26">F82+F87+F92+F104+F109+F114+F119+F124+F129</f>
        <v>84597.580740000005</v>
      </c>
      <c r="G81" s="21">
        <f t="shared" si="26"/>
        <v>78236.22073999999</v>
      </c>
    </row>
    <row r="82" spans="1:7" ht="39.6" outlineLevel="1">
      <c r="A82" s="43" t="s">
        <v>450</v>
      </c>
      <c r="B82" s="44" t="s">
        <v>2</v>
      </c>
      <c r="C82" s="44" t="s">
        <v>49</v>
      </c>
      <c r="D82" s="44" t="s">
        <v>152</v>
      </c>
      <c r="E82" s="44" t="s">
        <v>1</v>
      </c>
      <c r="F82" s="45">
        <f t="shared" ref="F82:G82" si="27">F83</f>
        <v>75</v>
      </c>
      <c r="G82" s="21">
        <f t="shared" si="27"/>
        <v>75</v>
      </c>
    </row>
    <row r="83" spans="1:7" ht="26.4" outlineLevel="1">
      <c r="A83" s="43" t="s">
        <v>354</v>
      </c>
      <c r="B83" s="44" t="s">
        <v>2</v>
      </c>
      <c r="C83" s="44" t="s">
        <v>49</v>
      </c>
      <c r="D83" s="44" t="s">
        <v>153</v>
      </c>
      <c r="E83" s="44" t="s">
        <v>1</v>
      </c>
      <c r="F83" s="45">
        <f t="shared" ref="F83:G83" si="28">F84</f>
        <v>75</v>
      </c>
      <c r="G83" s="21">
        <f t="shared" si="28"/>
        <v>75</v>
      </c>
    </row>
    <row r="84" spans="1:7" ht="39.6" outlineLevel="1">
      <c r="A84" s="43" t="s">
        <v>451</v>
      </c>
      <c r="B84" s="44" t="s">
        <v>2</v>
      </c>
      <c r="C84" s="44" t="s">
        <v>49</v>
      </c>
      <c r="D84" s="44" t="s">
        <v>154</v>
      </c>
      <c r="E84" s="44" t="s">
        <v>1</v>
      </c>
      <c r="F84" s="45">
        <f t="shared" ref="F84:G84" si="29">F85</f>
        <v>75</v>
      </c>
      <c r="G84" s="21">
        <f t="shared" si="29"/>
        <v>75</v>
      </c>
    </row>
    <row r="85" spans="1:7" ht="26.4" outlineLevel="1">
      <c r="A85" s="43" t="s">
        <v>19</v>
      </c>
      <c r="B85" s="44" t="s">
        <v>2</v>
      </c>
      <c r="C85" s="44" t="s">
        <v>49</v>
      </c>
      <c r="D85" s="44" t="s">
        <v>154</v>
      </c>
      <c r="E85" s="44" t="s">
        <v>20</v>
      </c>
      <c r="F85" s="45">
        <f t="shared" ref="F85:G85" si="30">F86</f>
        <v>75</v>
      </c>
      <c r="G85" s="21">
        <f t="shared" si="30"/>
        <v>75</v>
      </c>
    </row>
    <row r="86" spans="1:7" ht="26.4" outlineLevel="1">
      <c r="A86" s="43" t="s">
        <v>21</v>
      </c>
      <c r="B86" s="44" t="s">
        <v>2</v>
      </c>
      <c r="C86" s="44" t="s">
        <v>49</v>
      </c>
      <c r="D86" s="44" t="s">
        <v>154</v>
      </c>
      <c r="E86" s="44" t="s">
        <v>22</v>
      </c>
      <c r="F86" s="45">
        <v>75</v>
      </c>
      <c r="G86" s="21">
        <v>75</v>
      </c>
    </row>
    <row r="87" spans="1:7" ht="30.75" customHeight="1" outlineLevel="2">
      <c r="A87" s="43" t="s">
        <v>452</v>
      </c>
      <c r="B87" s="44" t="s">
        <v>2</v>
      </c>
      <c r="C87" s="44" t="s">
        <v>49</v>
      </c>
      <c r="D87" s="44" t="s">
        <v>50</v>
      </c>
      <c r="E87" s="44" t="s">
        <v>1</v>
      </c>
      <c r="F87" s="45">
        <f t="shared" ref="F87:G87" si="31">F88</f>
        <v>50</v>
      </c>
      <c r="G87" s="21">
        <f t="shared" si="31"/>
        <v>50</v>
      </c>
    </row>
    <row r="88" spans="1:7" ht="26.4" outlineLevel="4">
      <c r="A88" s="43" t="s">
        <v>342</v>
      </c>
      <c r="B88" s="44" t="s">
        <v>2</v>
      </c>
      <c r="C88" s="44" t="s">
        <v>49</v>
      </c>
      <c r="D88" s="44" t="s">
        <v>51</v>
      </c>
      <c r="E88" s="44" t="s">
        <v>1</v>
      </c>
      <c r="F88" s="45">
        <f t="shared" ref="F88:G88" si="32">F89</f>
        <v>50</v>
      </c>
      <c r="G88" s="21">
        <f t="shared" si="32"/>
        <v>50</v>
      </c>
    </row>
    <row r="89" spans="1:7" ht="21" customHeight="1" outlineLevel="5">
      <c r="A89" s="43" t="s">
        <v>52</v>
      </c>
      <c r="B89" s="44" t="s">
        <v>2</v>
      </c>
      <c r="C89" s="44" t="s">
        <v>49</v>
      </c>
      <c r="D89" s="44" t="s">
        <v>53</v>
      </c>
      <c r="E89" s="44" t="s">
        <v>1</v>
      </c>
      <c r="F89" s="45">
        <f t="shared" ref="F89:G89" si="33">F90</f>
        <v>50</v>
      </c>
      <c r="G89" s="21">
        <f t="shared" si="33"/>
        <v>50</v>
      </c>
    </row>
    <row r="90" spans="1:7" ht="29.25" customHeight="1" outlineLevel="6">
      <c r="A90" s="43" t="s">
        <v>19</v>
      </c>
      <c r="B90" s="44" t="s">
        <v>2</v>
      </c>
      <c r="C90" s="44" t="s">
        <v>49</v>
      </c>
      <c r="D90" s="44" t="s">
        <v>53</v>
      </c>
      <c r="E90" s="44" t="s">
        <v>20</v>
      </c>
      <c r="F90" s="45">
        <f t="shared" ref="F90:G90" si="34">F91</f>
        <v>50</v>
      </c>
      <c r="G90" s="21">
        <f t="shared" si="34"/>
        <v>50</v>
      </c>
    </row>
    <row r="91" spans="1:7" ht="26.4" outlineLevel="7">
      <c r="A91" s="43" t="s">
        <v>21</v>
      </c>
      <c r="B91" s="44" t="s">
        <v>2</v>
      </c>
      <c r="C91" s="44" t="s">
        <v>49</v>
      </c>
      <c r="D91" s="44" t="s">
        <v>53</v>
      </c>
      <c r="E91" s="44" t="s">
        <v>22</v>
      </c>
      <c r="F91" s="45">
        <v>50</v>
      </c>
      <c r="G91" s="21">
        <v>50</v>
      </c>
    </row>
    <row r="92" spans="1:7" ht="52.8" outlineLevel="7">
      <c r="A92" s="43" t="s">
        <v>453</v>
      </c>
      <c r="B92" s="44" t="s">
        <v>2</v>
      </c>
      <c r="C92" s="44" t="s">
        <v>49</v>
      </c>
      <c r="D92" s="44" t="s">
        <v>398</v>
      </c>
      <c r="E92" s="44" t="s">
        <v>1</v>
      </c>
      <c r="F92" s="45">
        <f>F93+F100</f>
        <v>352</v>
      </c>
      <c r="G92" s="21">
        <f>G93+G100</f>
        <v>352</v>
      </c>
    </row>
    <row r="93" spans="1:7" ht="26.4" outlineLevel="7">
      <c r="A93" s="43" t="s">
        <v>399</v>
      </c>
      <c r="B93" s="44" t="s">
        <v>2</v>
      </c>
      <c r="C93" s="44" t="s">
        <v>49</v>
      </c>
      <c r="D93" s="44" t="s">
        <v>402</v>
      </c>
      <c r="E93" s="44" t="s">
        <v>1</v>
      </c>
      <c r="F93" s="45">
        <f>F94+F97</f>
        <v>102</v>
      </c>
      <c r="G93" s="21">
        <f>G94+G97</f>
        <v>102</v>
      </c>
    </row>
    <row r="94" spans="1:7" ht="52.8" outlineLevel="7">
      <c r="A94" s="43" t="s">
        <v>454</v>
      </c>
      <c r="B94" s="44" t="s">
        <v>2</v>
      </c>
      <c r="C94" s="44" t="s">
        <v>49</v>
      </c>
      <c r="D94" s="44" t="s">
        <v>403</v>
      </c>
      <c r="E94" s="44" t="s">
        <v>1</v>
      </c>
      <c r="F94" s="45">
        <f t="shared" ref="F94:G94" si="35">F95</f>
        <v>20</v>
      </c>
      <c r="G94" s="21">
        <f t="shared" si="35"/>
        <v>20</v>
      </c>
    </row>
    <row r="95" spans="1:7" ht="26.4" outlineLevel="7">
      <c r="A95" s="43" t="s">
        <v>19</v>
      </c>
      <c r="B95" s="44" t="s">
        <v>2</v>
      </c>
      <c r="C95" s="44" t="s">
        <v>49</v>
      </c>
      <c r="D95" s="44" t="s">
        <v>403</v>
      </c>
      <c r="E95" s="44" t="s">
        <v>20</v>
      </c>
      <c r="F95" s="45">
        <f t="shared" ref="F95:G95" si="36">F96</f>
        <v>20</v>
      </c>
      <c r="G95" s="21">
        <f t="shared" si="36"/>
        <v>20</v>
      </c>
    </row>
    <row r="96" spans="1:7" ht="26.4" outlineLevel="7">
      <c r="A96" s="43" t="s">
        <v>21</v>
      </c>
      <c r="B96" s="44" t="s">
        <v>2</v>
      </c>
      <c r="C96" s="44" t="s">
        <v>49</v>
      </c>
      <c r="D96" s="44" t="s">
        <v>403</v>
      </c>
      <c r="E96" s="44" t="s">
        <v>22</v>
      </c>
      <c r="F96" s="45">
        <v>20</v>
      </c>
      <c r="G96" s="21">
        <v>20</v>
      </c>
    </row>
    <row r="97" spans="1:7" ht="26.4" outlineLevel="7">
      <c r="A97" s="43" t="s">
        <v>400</v>
      </c>
      <c r="B97" s="44" t="s">
        <v>2</v>
      </c>
      <c r="C97" s="44" t="s">
        <v>49</v>
      </c>
      <c r="D97" s="44" t="s">
        <v>404</v>
      </c>
      <c r="E97" s="44" t="s">
        <v>1</v>
      </c>
      <c r="F97" s="45">
        <f t="shared" ref="F97:G97" si="37">F98</f>
        <v>82</v>
      </c>
      <c r="G97" s="21">
        <f t="shared" si="37"/>
        <v>82</v>
      </c>
    </row>
    <row r="98" spans="1:7" ht="26.4" outlineLevel="7">
      <c r="A98" s="43" t="s">
        <v>19</v>
      </c>
      <c r="B98" s="44" t="s">
        <v>2</v>
      </c>
      <c r="C98" s="44" t="s">
        <v>49</v>
      </c>
      <c r="D98" s="44" t="s">
        <v>404</v>
      </c>
      <c r="E98" s="44" t="s">
        <v>20</v>
      </c>
      <c r="F98" s="45">
        <f t="shared" ref="F98:G98" si="38">F99</f>
        <v>82</v>
      </c>
      <c r="G98" s="21">
        <f t="shared" si="38"/>
        <v>82</v>
      </c>
    </row>
    <row r="99" spans="1:7" ht="26.4" outlineLevel="7">
      <c r="A99" s="43" t="s">
        <v>21</v>
      </c>
      <c r="B99" s="44" t="s">
        <v>2</v>
      </c>
      <c r="C99" s="44" t="s">
        <v>49</v>
      </c>
      <c r="D99" s="44" t="s">
        <v>404</v>
      </c>
      <c r="E99" s="44" t="s">
        <v>22</v>
      </c>
      <c r="F99" s="45">
        <v>82</v>
      </c>
      <c r="G99" s="21">
        <v>82</v>
      </c>
    </row>
    <row r="100" spans="1:7" outlineLevel="7">
      <c r="A100" s="43" t="s">
        <v>455</v>
      </c>
      <c r="B100" s="44" t="s">
        <v>2</v>
      </c>
      <c r="C100" s="44" t="s">
        <v>49</v>
      </c>
      <c r="D100" s="44" t="s">
        <v>405</v>
      </c>
      <c r="E100" s="44" t="s">
        <v>1</v>
      </c>
      <c r="F100" s="45">
        <f t="shared" ref="F100:G100" si="39">F101</f>
        <v>250</v>
      </c>
      <c r="G100" s="21">
        <f t="shared" si="39"/>
        <v>250</v>
      </c>
    </row>
    <row r="101" spans="1:7" ht="26.4" outlineLevel="7">
      <c r="A101" s="43" t="s">
        <v>401</v>
      </c>
      <c r="B101" s="44" t="s">
        <v>2</v>
      </c>
      <c r="C101" s="44" t="s">
        <v>49</v>
      </c>
      <c r="D101" s="44" t="s">
        <v>406</v>
      </c>
      <c r="E101" s="44" t="s">
        <v>1</v>
      </c>
      <c r="F101" s="45">
        <f t="shared" ref="F101:G101" si="40">F102</f>
        <v>250</v>
      </c>
      <c r="G101" s="21">
        <f t="shared" si="40"/>
        <v>250</v>
      </c>
    </row>
    <row r="102" spans="1:7" ht="26.4" outlineLevel="7">
      <c r="A102" s="43" t="s">
        <v>19</v>
      </c>
      <c r="B102" s="44" t="s">
        <v>2</v>
      </c>
      <c r="C102" s="44" t="s">
        <v>49</v>
      </c>
      <c r="D102" s="44" t="s">
        <v>406</v>
      </c>
      <c r="E102" s="44" t="s">
        <v>20</v>
      </c>
      <c r="F102" s="45">
        <f t="shared" ref="F102:G102" si="41">F103</f>
        <v>250</v>
      </c>
      <c r="G102" s="21">
        <f t="shared" si="41"/>
        <v>250</v>
      </c>
    </row>
    <row r="103" spans="1:7" ht="26.4" outlineLevel="7">
      <c r="A103" s="43" t="s">
        <v>21</v>
      </c>
      <c r="B103" s="44" t="s">
        <v>2</v>
      </c>
      <c r="C103" s="44" t="s">
        <v>49</v>
      </c>
      <c r="D103" s="44" t="s">
        <v>406</v>
      </c>
      <c r="E103" s="44" t="s">
        <v>22</v>
      </c>
      <c r="F103" s="45">
        <v>250</v>
      </c>
      <c r="G103" s="21">
        <v>250</v>
      </c>
    </row>
    <row r="104" spans="1:7" ht="31.2" customHeight="1" outlineLevel="7">
      <c r="A104" s="43" t="s">
        <v>456</v>
      </c>
      <c r="B104" s="44" t="s">
        <v>2</v>
      </c>
      <c r="C104" s="44" t="s">
        <v>49</v>
      </c>
      <c r="D104" s="44" t="s">
        <v>324</v>
      </c>
      <c r="E104" s="44" t="s">
        <v>1</v>
      </c>
      <c r="F104" s="45">
        <f t="shared" ref="F104:G104" si="42">F105</f>
        <v>5</v>
      </c>
      <c r="G104" s="21">
        <f t="shared" si="42"/>
        <v>5</v>
      </c>
    </row>
    <row r="105" spans="1:7" ht="25.95" customHeight="1" outlineLevel="7">
      <c r="A105" s="43" t="s">
        <v>343</v>
      </c>
      <c r="B105" s="44" t="s">
        <v>2</v>
      </c>
      <c r="C105" s="44" t="s">
        <v>49</v>
      </c>
      <c r="D105" s="44" t="s">
        <v>325</v>
      </c>
      <c r="E105" s="44" t="s">
        <v>1</v>
      </c>
      <c r="F105" s="45">
        <f t="shared" ref="F105:G105" si="43">F106</f>
        <v>5</v>
      </c>
      <c r="G105" s="21">
        <f t="shared" si="43"/>
        <v>5</v>
      </c>
    </row>
    <row r="106" spans="1:7" outlineLevel="7">
      <c r="A106" s="43" t="s">
        <v>326</v>
      </c>
      <c r="B106" s="44" t="s">
        <v>2</v>
      </c>
      <c r="C106" s="44" t="s">
        <v>49</v>
      </c>
      <c r="D106" s="44" t="s">
        <v>327</v>
      </c>
      <c r="E106" s="44" t="s">
        <v>1</v>
      </c>
      <c r="F106" s="45">
        <f t="shared" ref="F106:G107" si="44">F107</f>
        <v>5</v>
      </c>
      <c r="G106" s="21">
        <f t="shared" si="44"/>
        <v>5</v>
      </c>
    </row>
    <row r="107" spans="1:7" ht="29.4" customHeight="1" outlineLevel="7">
      <c r="A107" s="43" t="s">
        <v>19</v>
      </c>
      <c r="B107" s="44" t="s">
        <v>2</v>
      </c>
      <c r="C107" s="44" t="s">
        <v>49</v>
      </c>
      <c r="D107" s="44" t="s">
        <v>327</v>
      </c>
      <c r="E107" s="44" t="s">
        <v>20</v>
      </c>
      <c r="F107" s="45">
        <f t="shared" si="44"/>
        <v>5</v>
      </c>
      <c r="G107" s="21">
        <f t="shared" si="44"/>
        <v>5</v>
      </c>
    </row>
    <row r="108" spans="1:7" ht="27.6" customHeight="1" outlineLevel="7">
      <c r="A108" s="43" t="s">
        <v>21</v>
      </c>
      <c r="B108" s="44" t="s">
        <v>2</v>
      </c>
      <c r="C108" s="44" t="s">
        <v>49</v>
      </c>
      <c r="D108" s="44" t="s">
        <v>327</v>
      </c>
      <c r="E108" s="44" t="s">
        <v>22</v>
      </c>
      <c r="F108" s="45">
        <v>5</v>
      </c>
      <c r="G108" s="21">
        <v>5</v>
      </c>
    </row>
    <row r="109" spans="1:7" ht="42" hidden="1" customHeight="1" outlineLevel="2">
      <c r="A109" s="49" t="s">
        <v>457</v>
      </c>
      <c r="B109" s="44" t="s">
        <v>2</v>
      </c>
      <c r="C109" s="44" t="s">
        <v>49</v>
      </c>
      <c r="D109" s="44" t="s">
        <v>168</v>
      </c>
      <c r="E109" s="44" t="s">
        <v>1</v>
      </c>
      <c r="F109" s="45">
        <f t="shared" ref="F109:G109" si="45">F110</f>
        <v>0</v>
      </c>
      <c r="G109" s="21">
        <f t="shared" si="45"/>
        <v>0</v>
      </c>
    </row>
    <row r="110" spans="1:7" ht="39.6" hidden="1" outlineLevel="4">
      <c r="A110" s="49" t="s">
        <v>458</v>
      </c>
      <c r="B110" s="44" t="s">
        <v>2</v>
      </c>
      <c r="C110" s="44" t="s">
        <v>49</v>
      </c>
      <c r="D110" s="44" t="s">
        <v>169</v>
      </c>
      <c r="E110" s="44" t="s">
        <v>1</v>
      </c>
      <c r="F110" s="45">
        <f t="shared" ref="F110:G111" si="46">F111</f>
        <v>0</v>
      </c>
      <c r="G110" s="21">
        <f t="shared" si="46"/>
        <v>0</v>
      </c>
    </row>
    <row r="111" spans="1:7" ht="28.2" hidden="1" customHeight="1" outlineLevel="5">
      <c r="A111" s="49" t="s">
        <v>308</v>
      </c>
      <c r="B111" s="44" t="s">
        <v>2</v>
      </c>
      <c r="C111" s="44" t="s">
        <v>49</v>
      </c>
      <c r="D111" s="44" t="s">
        <v>170</v>
      </c>
      <c r="E111" s="44" t="s">
        <v>1</v>
      </c>
      <c r="F111" s="45">
        <f t="shared" si="46"/>
        <v>0</v>
      </c>
      <c r="G111" s="21">
        <f t="shared" si="46"/>
        <v>0</v>
      </c>
    </row>
    <row r="112" spans="1:7" ht="28.2" hidden="1" customHeight="1" outlineLevel="5">
      <c r="A112" s="49" t="s">
        <v>19</v>
      </c>
      <c r="B112" s="44" t="s">
        <v>2</v>
      </c>
      <c r="C112" s="44" t="s">
        <v>49</v>
      </c>
      <c r="D112" s="44" t="s">
        <v>170</v>
      </c>
      <c r="E112" s="44" t="s">
        <v>20</v>
      </c>
      <c r="F112" s="45">
        <f t="shared" ref="F112:G112" si="47">F113</f>
        <v>0</v>
      </c>
      <c r="G112" s="21">
        <f t="shared" si="47"/>
        <v>0</v>
      </c>
    </row>
    <row r="113" spans="1:7" ht="28.2" hidden="1" customHeight="1" outlineLevel="5">
      <c r="A113" s="49" t="s">
        <v>21</v>
      </c>
      <c r="B113" s="44" t="s">
        <v>2</v>
      </c>
      <c r="C113" s="44" t="s">
        <v>49</v>
      </c>
      <c r="D113" s="44" t="s">
        <v>170</v>
      </c>
      <c r="E113" s="44" t="s">
        <v>22</v>
      </c>
      <c r="F113" s="45"/>
      <c r="G113" s="21"/>
    </row>
    <row r="114" spans="1:7" ht="30" customHeight="1" outlineLevel="5">
      <c r="A114" s="43" t="s">
        <v>459</v>
      </c>
      <c r="B114" s="44" t="s">
        <v>2</v>
      </c>
      <c r="C114" s="44" t="s">
        <v>49</v>
      </c>
      <c r="D114" s="44" t="s">
        <v>273</v>
      </c>
      <c r="E114" s="44" t="s">
        <v>1</v>
      </c>
      <c r="F114" s="45">
        <f t="shared" ref="F114:G114" si="48">F115</f>
        <v>5</v>
      </c>
      <c r="G114" s="21">
        <f t="shared" si="48"/>
        <v>5</v>
      </c>
    </row>
    <row r="115" spans="1:7" ht="26.4" outlineLevel="6">
      <c r="A115" s="43" t="s">
        <v>460</v>
      </c>
      <c r="B115" s="44" t="s">
        <v>2</v>
      </c>
      <c r="C115" s="44" t="s">
        <v>49</v>
      </c>
      <c r="D115" s="44" t="s">
        <v>274</v>
      </c>
      <c r="E115" s="44" t="s">
        <v>1</v>
      </c>
      <c r="F115" s="45">
        <f t="shared" ref="F115:G115" si="49">F116</f>
        <v>5</v>
      </c>
      <c r="G115" s="21">
        <f t="shared" si="49"/>
        <v>5</v>
      </c>
    </row>
    <row r="116" spans="1:7" outlineLevel="7">
      <c r="A116" s="43" t="s">
        <v>276</v>
      </c>
      <c r="B116" s="44" t="s">
        <v>2</v>
      </c>
      <c r="C116" s="44" t="s">
        <v>49</v>
      </c>
      <c r="D116" s="44" t="s">
        <v>275</v>
      </c>
      <c r="E116" s="44" t="s">
        <v>1</v>
      </c>
      <c r="F116" s="45">
        <f t="shared" ref="F116:G116" si="50">F117</f>
        <v>5</v>
      </c>
      <c r="G116" s="21">
        <f t="shared" si="50"/>
        <v>5</v>
      </c>
    </row>
    <row r="117" spans="1:7" ht="26.4" outlineLevel="2">
      <c r="A117" s="43" t="s">
        <v>19</v>
      </c>
      <c r="B117" s="44" t="s">
        <v>2</v>
      </c>
      <c r="C117" s="44" t="s">
        <v>49</v>
      </c>
      <c r="D117" s="44" t="s">
        <v>275</v>
      </c>
      <c r="E117" s="44" t="s">
        <v>20</v>
      </c>
      <c r="F117" s="45">
        <f t="shared" ref="F117:G117" si="51">F118</f>
        <v>5</v>
      </c>
      <c r="G117" s="21">
        <f t="shared" si="51"/>
        <v>5</v>
      </c>
    </row>
    <row r="118" spans="1:7" ht="26.4" outlineLevel="4">
      <c r="A118" s="43" t="s">
        <v>21</v>
      </c>
      <c r="B118" s="44" t="s">
        <v>2</v>
      </c>
      <c r="C118" s="44" t="s">
        <v>49</v>
      </c>
      <c r="D118" s="44" t="s">
        <v>275</v>
      </c>
      <c r="E118" s="44" t="s">
        <v>22</v>
      </c>
      <c r="F118" s="45">
        <v>5</v>
      </c>
      <c r="G118" s="21">
        <v>5</v>
      </c>
    </row>
    <row r="119" spans="1:7" ht="39.6" outlineLevel="4">
      <c r="A119" s="43" t="s">
        <v>461</v>
      </c>
      <c r="B119" s="44" t="s">
        <v>2</v>
      </c>
      <c r="C119" s="44" t="s">
        <v>49</v>
      </c>
      <c r="D119" s="44" t="s">
        <v>321</v>
      </c>
      <c r="E119" s="44" t="s">
        <v>1</v>
      </c>
      <c r="F119" s="45">
        <f t="shared" ref="F119:G119" si="52">F120</f>
        <v>5</v>
      </c>
      <c r="G119" s="21">
        <f t="shared" si="52"/>
        <v>5</v>
      </c>
    </row>
    <row r="120" spans="1:7" ht="27.6" customHeight="1" outlineLevel="4">
      <c r="A120" s="43" t="s">
        <v>462</v>
      </c>
      <c r="B120" s="44" t="s">
        <v>2</v>
      </c>
      <c r="C120" s="44" t="s">
        <v>49</v>
      </c>
      <c r="D120" s="44" t="s">
        <v>322</v>
      </c>
      <c r="E120" s="44" t="s">
        <v>1</v>
      </c>
      <c r="F120" s="45">
        <f t="shared" ref="F120:G120" si="53">F121</f>
        <v>5</v>
      </c>
      <c r="G120" s="21">
        <f t="shared" si="53"/>
        <v>5</v>
      </c>
    </row>
    <row r="121" spans="1:7" ht="26.4" outlineLevel="4">
      <c r="A121" s="43" t="s">
        <v>320</v>
      </c>
      <c r="B121" s="44" t="s">
        <v>2</v>
      </c>
      <c r="C121" s="44" t="s">
        <v>49</v>
      </c>
      <c r="D121" s="44" t="s">
        <v>323</v>
      </c>
      <c r="E121" s="44" t="s">
        <v>1</v>
      </c>
      <c r="F121" s="45">
        <f t="shared" ref="F121:G121" si="54">F122</f>
        <v>5</v>
      </c>
      <c r="G121" s="21">
        <f t="shared" si="54"/>
        <v>5</v>
      </c>
    </row>
    <row r="122" spans="1:7" ht="26.4" outlineLevel="4">
      <c r="A122" s="43" t="s">
        <v>19</v>
      </c>
      <c r="B122" s="44" t="s">
        <v>2</v>
      </c>
      <c r="C122" s="44" t="s">
        <v>49</v>
      </c>
      <c r="D122" s="44" t="s">
        <v>323</v>
      </c>
      <c r="E122" s="44" t="s">
        <v>20</v>
      </c>
      <c r="F122" s="45">
        <f t="shared" ref="F122:G122" si="55">F123</f>
        <v>5</v>
      </c>
      <c r="G122" s="21">
        <f t="shared" si="55"/>
        <v>5</v>
      </c>
    </row>
    <row r="123" spans="1:7" ht="26.4" outlineLevel="4">
      <c r="A123" s="43" t="s">
        <v>21</v>
      </c>
      <c r="B123" s="44" t="s">
        <v>2</v>
      </c>
      <c r="C123" s="44" t="s">
        <v>49</v>
      </c>
      <c r="D123" s="44" t="s">
        <v>323</v>
      </c>
      <c r="E123" s="44" t="s">
        <v>22</v>
      </c>
      <c r="F123" s="45">
        <v>5</v>
      </c>
      <c r="G123" s="21">
        <v>5</v>
      </c>
    </row>
    <row r="124" spans="1:7" ht="39.6" outlineLevel="4">
      <c r="A124" s="50" t="s">
        <v>467</v>
      </c>
      <c r="B124" s="44" t="s">
        <v>2</v>
      </c>
      <c r="C124" s="44" t="s">
        <v>49</v>
      </c>
      <c r="D124" s="51" t="s">
        <v>463</v>
      </c>
      <c r="E124" s="51" t="s">
        <v>1</v>
      </c>
      <c r="F124" s="45">
        <f t="shared" ref="F124:G124" si="56">F125</f>
        <v>140</v>
      </c>
      <c r="G124" s="21">
        <f t="shared" si="56"/>
        <v>140</v>
      </c>
    </row>
    <row r="125" spans="1:7" ht="39.6" outlineLevel="4">
      <c r="A125" s="52" t="s">
        <v>468</v>
      </c>
      <c r="B125" s="44" t="s">
        <v>2</v>
      </c>
      <c r="C125" s="44" t="s">
        <v>49</v>
      </c>
      <c r="D125" s="51" t="s">
        <v>464</v>
      </c>
      <c r="E125" s="51" t="s">
        <v>1</v>
      </c>
      <c r="F125" s="45">
        <f t="shared" ref="F125:G125" si="57">F126</f>
        <v>140</v>
      </c>
      <c r="G125" s="21">
        <f t="shared" si="57"/>
        <v>140</v>
      </c>
    </row>
    <row r="126" spans="1:7" ht="26.4" outlineLevel="4">
      <c r="A126" s="52" t="s">
        <v>466</v>
      </c>
      <c r="B126" s="44" t="s">
        <v>2</v>
      </c>
      <c r="C126" s="44" t="s">
        <v>49</v>
      </c>
      <c r="D126" s="51" t="s">
        <v>465</v>
      </c>
      <c r="E126" s="51" t="s">
        <v>1</v>
      </c>
      <c r="F126" s="45">
        <f t="shared" ref="F126:G126" si="58">F127</f>
        <v>140</v>
      </c>
      <c r="G126" s="21">
        <f t="shared" si="58"/>
        <v>140</v>
      </c>
    </row>
    <row r="127" spans="1:7" outlineLevel="4">
      <c r="A127" s="52" t="s">
        <v>61</v>
      </c>
      <c r="B127" s="44" t="s">
        <v>2</v>
      </c>
      <c r="C127" s="44" t="s">
        <v>49</v>
      </c>
      <c r="D127" s="51" t="s">
        <v>465</v>
      </c>
      <c r="E127" s="51" t="s">
        <v>62</v>
      </c>
      <c r="F127" s="45">
        <f t="shared" ref="F127:G127" si="59">F128</f>
        <v>140</v>
      </c>
      <c r="G127" s="21">
        <f t="shared" si="59"/>
        <v>140</v>
      </c>
    </row>
    <row r="128" spans="1:7" outlineLevel="4">
      <c r="A128" s="53" t="s">
        <v>202</v>
      </c>
      <c r="B128" s="44" t="s">
        <v>2</v>
      </c>
      <c r="C128" s="44" t="s">
        <v>49</v>
      </c>
      <c r="D128" s="51" t="s">
        <v>465</v>
      </c>
      <c r="E128" s="51" t="s">
        <v>203</v>
      </c>
      <c r="F128" s="45">
        <v>140</v>
      </c>
      <c r="G128" s="21">
        <v>140</v>
      </c>
    </row>
    <row r="129" spans="1:7" ht="15.75" customHeight="1" outlineLevel="5">
      <c r="A129" s="43" t="s">
        <v>7</v>
      </c>
      <c r="B129" s="44" t="s">
        <v>2</v>
      </c>
      <c r="C129" s="44" t="s">
        <v>49</v>
      </c>
      <c r="D129" s="44" t="s">
        <v>8</v>
      </c>
      <c r="E129" s="44" t="s">
        <v>1</v>
      </c>
      <c r="F129" s="45">
        <f>F130</f>
        <v>83965.580740000005</v>
      </c>
      <c r="G129" s="21">
        <f>G130</f>
        <v>77604.22073999999</v>
      </c>
    </row>
    <row r="130" spans="1:7" ht="26.4" outlineLevel="6">
      <c r="A130" s="43" t="s">
        <v>9</v>
      </c>
      <c r="B130" s="44" t="s">
        <v>2</v>
      </c>
      <c r="C130" s="44" t="s">
        <v>49</v>
      </c>
      <c r="D130" s="44" t="s">
        <v>10</v>
      </c>
      <c r="E130" s="44" t="s">
        <v>1</v>
      </c>
      <c r="F130" s="45">
        <f t="shared" ref="F130:G130" si="60">F131+F138+F141+F146+F149+F152+F155+F158+F161+F164+F167+F172+F180+F183+F186+F189+F194+F199+F204+F207+F210</f>
        <v>83965.580740000005</v>
      </c>
      <c r="G130" s="21">
        <f t="shared" si="60"/>
        <v>77604.22073999999</v>
      </c>
    </row>
    <row r="131" spans="1:7" ht="39.6" outlineLevel="7">
      <c r="A131" s="43" t="s">
        <v>469</v>
      </c>
      <c r="B131" s="44" t="s">
        <v>2</v>
      </c>
      <c r="C131" s="44" t="s">
        <v>49</v>
      </c>
      <c r="D131" s="44" t="s">
        <v>65</v>
      </c>
      <c r="E131" s="44" t="s">
        <v>1</v>
      </c>
      <c r="F131" s="45">
        <f t="shared" ref="F131:G131" si="61">F132+F134+F136</f>
        <v>2364.1179999999999</v>
      </c>
      <c r="G131" s="21">
        <f t="shared" si="61"/>
        <v>2364.1179999999999</v>
      </c>
    </row>
    <row r="132" spans="1:7" ht="27" customHeight="1" outlineLevel="2">
      <c r="A132" s="43" t="s">
        <v>19</v>
      </c>
      <c r="B132" s="44" t="s">
        <v>2</v>
      </c>
      <c r="C132" s="44" t="s">
        <v>49</v>
      </c>
      <c r="D132" s="44" t="s">
        <v>65</v>
      </c>
      <c r="E132" s="44" t="s">
        <v>20</v>
      </c>
      <c r="F132" s="45">
        <f t="shared" ref="F132:G132" si="62">F133</f>
        <v>2364.1179999999999</v>
      </c>
      <c r="G132" s="21">
        <f t="shared" si="62"/>
        <v>2364.1179999999999</v>
      </c>
    </row>
    <row r="133" spans="1:7" ht="24.6" customHeight="1" outlineLevel="4">
      <c r="A133" s="43" t="s">
        <v>21</v>
      </c>
      <c r="B133" s="44" t="s">
        <v>2</v>
      </c>
      <c r="C133" s="44" t="s">
        <v>49</v>
      </c>
      <c r="D133" s="44" t="s">
        <v>65</v>
      </c>
      <c r="E133" s="44" t="s">
        <v>22</v>
      </c>
      <c r="F133" s="45">
        <v>2364.1179999999999</v>
      </c>
      <c r="G133" s="21">
        <v>2364.1179999999999</v>
      </c>
    </row>
    <row r="134" spans="1:7" ht="26.4" hidden="1" outlineLevel="4">
      <c r="A134" s="50" t="s">
        <v>125</v>
      </c>
      <c r="B134" s="51" t="s">
        <v>2</v>
      </c>
      <c r="C134" s="51" t="s">
        <v>49</v>
      </c>
      <c r="D134" s="51" t="s">
        <v>65</v>
      </c>
      <c r="E134" s="51" t="s">
        <v>126</v>
      </c>
      <c r="F134" s="45">
        <f t="shared" ref="F134:G134" si="63">F135</f>
        <v>0</v>
      </c>
      <c r="G134" s="21">
        <f t="shared" si="63"/>
        <v>0</v>
      </c>
    </row>
    <row r="135" spans="1:7" hidden="1" outlineLevel="4">
      <c r="A135" s="53" t="s">
        <v>127</v>
      </c>
      <c r="B135" s="51" t="s">
        <v>2</v>
      </c>
      <c r="C135" s="51" t="s">
        <v>49</v>
      </c>
      <c r="D135" s="51" t="s">
        <v>65</v>
      </c>
      <c r="E135" s="51" t="s">
        <v>128</v>
      </c>
      <c r="F135" s="54"/>
      <c r="G135" s="55"/>
    </row>
    <row r="136" spans="1:7" hidden="1" outlineLevel="4">
      <c r="A136" s="43" t="s">
        <v>23</v>
      </c>
      <c r="B136" s="44" t="s">
        <v>2</v>
      </c>
      <c r="C136" s="44" t="s">
        <v>49</v>
      </c>
      <c r="D136" s="44" t="s">
        <v>65</v>
      </c>
      <c r="E136" s="44" t="s">
        <v>24</v>
      </c>
      <c r="F136" s="45">
        <f t="shared" ref="F136:G136" si="64">F137</f>
        <v>0</v>
      </c>
      <c r="G136" s="21">
        <f t="shared" si="64"/>
        <v>0</v>
      </c>
    </row>
    <row r="137" spans="1:7" hidden="1" outlineLevel="4">
      <c r="A137" s="43" t="s">
        <v>25</v>
      </c>
      <c r="B137" s="44" t="s">
        <v>2</v>
      </c>
      <c r="C137" s="44" t="s">
        <v>49</v>
      </c>
      <c r="D137" s="44" t="s">
        <v>65</v>
      </c>
      <c r="E137" s="44" t="s">
        <v>26</v>
      </c>
      <c r="F137" s="54"/>
      <c r="G137" s="55"/>
    </row>
    <row r="138" spans="1:7" ht="39.6" outlineLevel="5">
      <c r="A138" s="43" t="s">
        <v>66</v>
      </c>
      <c r="B138" s="44" t="s">
        <v>2</v>
      </c>
      <c r="C138" s="44" t="s">
        <v>49</v>
      </c>
      <c r="D138" s="44" t="s">
        <v>67</v>
      </c>
      <c r="E138" s="44" t="s">
        <v>1</v>
      </c>
      <c r="F138" s="45">
        <f t="shared" ref="F138:G138" si="65">F139</f>
        <v>1000</v>
      </c>
      <c r="G138" s="21">
        <f t="shared" si="65"/>
        <v>1000</v>
      </c>
    </row>
    <row r="139" spans="1:7" ht="26.4" outlineLevel="6">
      <c r="A139" s="43" t="s">
        <v>19</v>
      </c>
      <c r="B139" s="44" t="s">
        <v>2</v>
      </c>
      <c r="C139" s="44" t="s">
        <v>49</v>
      </c>
      <c r="D139" s="44" t="s">
        <v>67</v>
      </c>
      <c r="E139" s="44" t="s">
        <v>20</v>
      </c>
      <c r="F139" s="45">
        <f t="shared" ref="F139:G139" si="66">F140</f>
        <v>1000</v>
      </c>
      <c r="G139" s="21">
        <f t="shared" si="66"/>
        <v>1000</v>
      </c>
    </row>
    <row r="140" spans="1:7" ht="26.4" outlineLevel="7">
      <c r="A140" s="43" t="s">
        <v>21</v>
      </c>
      <c r="B140" s="44" t="s">
        <v>2</v>
      </c>
      <c r="C140" s="44" t="s">
        <v>49</v>
      </c>
      <c r="D140" s="44" t="s">
        <v>67</v>
      </c>
      <c r="E140" s="44" t="s">
        <v>22</v>
      </c>
      <c r="F140" s="45">
        <v>1000</v>
      </c>
      <c r="G140" s="21">
        <v>1000</v>
      </c>
    </row>
    <row r="141" spans="1:7" hidden="1" outlineLevel="7">
      <c r="A141" s="43" t="s">
        <v>445</v>
      </c>
      <c r="B141" s="44" t="s">
        <v>2</v>
      </c>
      <c r="C141" s="44" t="s">
        <v>49</v>
      </c>
      <c r="D141" s="44" t="s">
        <v>45</v>
      </c>
      <c r="E141" s="44" t="s">
        <v>1</v>
      </c>
      <c r="F141" s="45">
        <f t="shared" ref="F141:G141" si="67">F142+F144</f>
        <v>0</v>
      </c>
      <c r="G141" s="21">
        <f t="shared" si="67"/>
        <v>0</v>
      </c>
    </row>
    <row r="142" spans="1:7" ht="26.4" hidden="1" outlineLevel="7">
      <c r="A142" s="50" t="s">
        <v>19</v>
      </c>
      <c r="B142" s="51" t="s">
        <v>2</v>
      </c>
      <c r="C142" s="51" t="s">
        <v>49</v>
      </c>
      <c r="D142" s="51" t="s">
        <v>45</v>
      </c>
      <c r="E142" s="51" t="s">
        <v>20</v>
      </c>
      <c r="F142" s="45">
        <f t="shared" ref="F142:G142" si="68">F143</f>
        <v>0</v>
      </c>
      <c r="G142" s="21">
        <f t="shared" si="68"/>
        <v>0</v>
      </c>
    </row>
    <row r="143" spans="1:7" ht="19.8" hidden="1" customHeight="1" outlineLevel="7">
      <c r="A143" s="52" t="s">
        <v>21</v>
      </c>
      <c r="B143" s="51" t="s">
        <v>2</v>
      </c>
      <c r="C143" s="51" t="s">
        <v>49</v>
      </c>
      <c r="D143" s="51" t="s">
        <v>45</v>
      </c>
      <c r="E143" s="51" t="s">
        <v>22</v>
      </c>
      <c r="F143" s="45"/>
      <c r="G143" s="21"/>
    </row>
    <row r="144" spans="1:7" ht="0.6" hidden="1" customHeight="1" outlineLevel="7">
      <c r="A144" s="56" t="s">
        <v>61</v>
      </c>
      <c r="B144" s="44" t="s">
        <v>2</v>
      </c>
      <c r="C144" s="44" t="s">
        <v>49</v>
      </c>
      <c r="D144" s="44" t="s">
        <v>45</v>
      </c>
      <c r="E144" s="44" t="s">
        <v>62</v>
      </c>
      <c r="F144" s="45">
        <f t="shared" ref="F144:G144" si="69">F145</f>
        <v>0</v>
      </c>
      <c r="G144" s="21">
        <f t="shared" si="69"/>
        <v>0</v>
      </c>
    </row>
    <row r="145" spans="1:7" hidden="1" outlineLevel="7">
      <c r="A145" s="53" t="s">
        <v>63</v>
      </c>
      <c r="B145" s="44" t="s">
        <v>2</v>
      </c>
      <c r="C145" s="44" t="s">
        <v>49</v>
      </c>
      <c r="D145" s="44" t="s">
        <v>45</v>
      </c>
      <c r="E145" s="44" t="s">
        <v>64</v>
      </c>
      <c r="F145" s="45"/>
      <c r="G145" s="21"/>
    </row>
    <row r="146" spans="1:7" ht="26.4" hidden="1" outlineLevel="7">
      <c r="A146" s="43" t="s">
        <v>68</v>
      </c>
      <c r="B146" s="44" t="s">
        <v>2</v>
      </c>
      <c r="C146" s="44" t="s">
        <v>49</v>
      </c>
      <c r="D146" s="44" t="s">
        <v>69</v>
      </c>
      <c r="E146" s="44" t="s">
        <v>1</v>
      </c>
      <c r="F146" s="45">
        <f t="shared" ref="F146:G146" si="70">F147</f>
        <v>0</v>
      </c>
      <c r="G146" s="21">
        <f t="shared" si="70"/>
        <v>0</v>
      </c>
    </row>
    <row r="147" spans="1:7" hidden="1" outlineLevel="7">
      <c r="A147" s="43" t="s">
        <v>23</v>
      </c>
      <c r="B147" s="44" t="s">
        <v>2</v>
      </c>
      <c r="C147" s="44" t="s">
        <v>49</v>
      </c>
      <c r="D147" s="44" t="s">
        <v>69</v>
      </c>
      <c r="E147" s="44" t="s">
        <v>24</v>
      </c>
      <c r="F147" s="45">
        <f t="shared" ref="F147:G147" si="71">F148</f>
        <v>0</v>
      </c>
      <c r="G147" s="21">
        <f t="shared" si="71"/>
        <v>0</v>
      </c>
    </row>
    <row r="148" spans="1:7" hidden="1" outlineLevel="7">
      <c r="A148" s="43" t="s">
        <v>375</v>
      </c>
      <c r="B148" s="44" t="s">
        <v>2</v>
      </c>
      <c r="C148" s="44" t="s">
        <v>49</v>
      </c>
      <c r="D148" s="44" t="s">
        <v>69</v>
      </c>
      <c r="E148" s="44" t="s">
        <v>376</v>
      </c>
      <c r="F148" s="45"/>
      <c r="G148" s="21"/>
    </row>
    <row r="149" spans="1:7" ht="26.4" hidden="1" outlineLevel="7">
      <c r="A149" s="57" t="s">
        <v>623</v>
      </c>
      <c r="B149" s="51" t="s">
        <v>2</v>
      </c>
      <c r="C149" s="51" t="s">
        <v>49</v>
      </c>
      <c r="D149" s="51">
        <v>9999925010</v>
      </c>
      <c r="E149" s="58" t="s">
        <v>1</v>
      </c>
      <c r="F149" s="45">
        <f t="shared" ref="F149:G149" si="72">F150</f>
        <v>0</v>
      </c>
      <c r="G149" s="21">
        <f t="shared" si="72"/>
        <v>0</v>
      </c>
    </row>
    <row r="150" spans="1:7" ht="19.8" hidden="1" customHeight="1" outlineLevel="7">
      <c r="A150" s="57" t="s">
        <v>624</v>
      </c>
      <c r="B150" s="44" t="s">
        <v>2</v>
      </c>
      <c r="C150" s="44" t="s">
        <v>49</v>
      </c>
      <c r="D150" s="51">
        <v>9999925010</v>
      </c>
      <c r="E150" s="58" t="s">
        <v>20</v>
      </c>
      <c r="F150" s="45">
        <f>F151</f>
        <v>0</v>
      </c>
      <c r="G150" s="21">
        <f t="shared" ref="G150" si="73">G151</f>
        <v>0</v>
      </c>
    </row>
    <row r="151" spans="1:7" ht="26.4" hidden="1" outlineLevel="7">
      <c r="A151" s="57" t="s">
        <v>625</v>
      </c>
      <c r="B151" s="44" t="s">
        <v>2</v>
      </c>
      <c r="C151" s="44" t="s">
        <v>49</v>
      </c>
      <c r="D151" s="51">
        <v>9999925010</v>
      </c>
      <c r="E151" s="58" t="s">
        <v>22</v>
      </c>
      <c r="F151" s="45"/>
      <c r="G151" s="21"/>
    </row>
    <row r="152" spans="1:7" ht="26.4" hidden="1" outlineLevel="7">
      <c r="A152" s="57" t="s">
        <v>626</v>
      </c>
      <c r="B152" s="44" t="s">
        <v>2</v>
      </c>
      <c r="C152" s="44" t="s">
        <v>49</v>
      </c>
      <c r="D152" s="51">
        <v>9999925011</v>
      </c>
      <c r="E152" s="58" t="s">
        <v>1</v>
      </c>
      <c r="F152" s="45">
        <f t="shared" ref="F152:G152" si="74">F153</f>
        <v>0</v>
      </c>
      <c r="G152" s="21">
        <f t="shared" si="74"/>
        <v>0</v>
      </c>
    </row>
    <row r="153" spans="1:7" ht="17.399999999999999" hidden="1" customHeight="1" outlineLevel="7">
      <c r="A153" s="57" t="s">
        <v>624</v>
      </c>
      <c r="B153" s="44" t="s">
        <v>2</v>
      </c>
      <c r="C153" s="44" t="s">
        <v>49</v>
      </c>
      <c r="D153" s="51">
        <v>9999925011</v>
      </c>
      <c r="E153" s="58" t="s">
        <v>20</v>
      </c>
      <c r="F153" s="45">
        <f t="shared" ref="F153:G153" si="75">F154</f>
        <v>0</v>
      </c>
      <c r="G153" s="21">
        <f t="shared" si="75"/>
        <v>0</v>
      </c>
    </row>
    <row r="154" spans="1:7" ht="26.4" hidden="1" outlineLevel="7">
      <c r="A154" s="57" t="s">
        <v>625</v>
      </c>
      <c r="B154" s="44" t="s">
        <v>2</v>
      </c>
      <c r="C154" s="44" t="s">
        <v>49</v>
      </c>
      <c r="D154" s="51">
        <v>9999925011</v>
      </c>
      <c r="E154" s="58" t="s">
        <v>22</v>
      </c>
      <c r="F154" s="45"/>
      <c r="G154" s="21"/>
    </row>
    <row r="155" spans="1:7" ht="3" hidden="1" customHeight="1" outlineLevel="7">
      <c r="A155" s="57" t="s">
        <v>627</v>
      </c>
      <c r="B155" s="44" t="s">
        <v>2</v>
      </c>
      <c r="C155" s="44" t="s">
        <v>49</v>
      </c>
      <c r="D155" s="51">
        <v>9999925012</v>
      </c>
      <c r="E155" s="58" t="s">
        <v>1</v>
      </c>
      <c r="F155" s="45">
        <f t="shared" ref="F155:G155" si="76">F156</f>
        <v>0</v>
      </c>
      <c r="G155" s="21">
        <f t="shared" si="76"/>
        <v>0</v>
      </c>
    </row>
    <row r="156" spans="1:7" ht="17.399999999999999" hidden="1" customHeight="1" outlineLevel="7">
      <c r="A156" s="57" t="s">
        <v>624</v>
      </c>
      <c r="B156" s="44" t="s">
        <v>2</v>
      </c>
      <c r="C156" s="44" t="s">
        <v>49</v>
      </c>
      <c r="D156" s="51">
        <v>9999925012</v>
      </c>
      <c r="E156" s="58" t="s">
        <v>20</v>
      </c>
      <c r="F156" s="45">
        <f t="shared" ref="F156:G156" si="77">F157</f>
        <v>0</v>
      </c>
      <c r="G156" s="21">
        <f t="shared" si="77"/>
        <v>0</v>
      </c>
    </row>
    <row r="157" spans="1:7" ht="26.4" hidden="1" outlineLevel="7">
      <c r="A157" s="57" t="s">
        <v>625</v>
      </c>
      <c r="B157" s="44" t="s">
        <v>2</v>
      </c>
      <c r="C157" s="44" t="s">
        <v>49</v>
      </c>
      <c r="D157" s="51">
        <v>9999925012</v>
      </c>
      <c r="E157" s="58" t="s">
        <v>22</v>
      </c>
      <c r="F157" s="45"/>
      <c r="G157" s="21"/>
    </row>
    <row r="158" spans="1:7" ht="26.4" hidden="1" outlineLevel="7">
      <c r="A158" s="57" t="s">
        <v>628</v>
      </c>
      <c r="B158" s="44" t="s">
        <v>2</v>
      </c>
      <c r="C158" s="44" t="s">
        <v>49</v>
      </c>
      <c r="D158" s="51">
        <v>9999925013</v>
      </c>
      <c r="E158" s="58" t="s">
        <v>1</v>
      </c>
      <c r="F158" s="45">
        <f t="shared" ref="F158:G158" si="78">F159</f>
        <v>0</v>
      </c>
      <c r="G158" s="21">
        <f t="shared" si="78"/>
        <v>0</v>
      </c>
    </row>
    <row r="159" spans="1:7" ht="7.8" hidden="1" customHeight="1" outlineLevel="7">
      <c r="A159" s="57" t="s">
        <v>624</v>
      </c>
      <c r="B159" s="44" t="s">
        <v>2</v>
      </c>
      <c r="C159" s="44" t="s">
        <v>49</v>
      </c>
      <c r="D159" s="51">
        <v>9999925013</v>
      </c>
      <c r="E159" s="58" t="s">
        <v>20</v>
      </c>
      <c r="F159" s="45">
        <f t="shared" ref="F159:G159" si="79">F160</f>
        <v>0</v>
      </c>
      <c r="G159" s="21">
        <f t="shared" si="79"/>
        <v>0</v>
      </c>
    </row>
    <row r="160" spans="1:7" ht="26.4" hidden="1" outlineLevel="7">
      <c r="A160" s="57" t="s">
        <v>625</v>
      </c>
      <c r="B160" s="44" t="s">
        <v>2</v>
      </c>
      <c r="C160" s="44" t="s">
        <v>49</v>
      </c>
      <c r="D160" s="51">
        <v>9999925013</v>
      </c>
      <c r="E160" s="58" t="s">
        <v>22</v>
      </c>
      <c r="F160" s="45"/>
      <c r="G160" s="21"/>
    </row>
    <row r="161" spans="1:7" ht="26.4" hidden="1" outlineLevel="7">
      <c r="A161" s="57" t="s">
        <v>629</v>
      </c>
      <c r="B161" s="44" t="s">
        <v>2</v>
      </c>
      <c r="C161" s="44" t="s">
        <v>49</v>
      </c>
      <c r="D161" s="51">
        <v>9999925014</v>
      </c>
      <c r="E161" s="58" t="s">
        <v>1</v>
      </c>
      <c r="F161" s="45">
        <f t="shared" ref="F161:G161" si="80">F162</f>
        <v>0</v>
      </c>
      <c r="G161" s="21">
        <f t="shared" si="80"/>
        <v>0</v>
      </c>
    </row>
    <row r="162" spans="1:7" ht="18" hidden="1" customHeight="1" outlineLevel="7">
      <c r="A162" s="57" t="s">
        <v>624</v>
      </c>
      <c r="B162" s="44" t="s">
        <v>2</v>
      </c>
      <c r="C162" s="44" t="s">
        <v>49</v>
      </c>
      <c r="D162" s="51">
        <v>9999925014</v>
      </c>
      <c r="E162" s="58" t="s">
        <v>20</v>
      </c>
      <c r="F162" s="45">
        <f t="shared" ref="F162:G162" si="81">F163</f>
        <v>0</v>
      </c>
      <c r="G162" s="21">
        <f t="shared" si="81"/>
        <v>0</v>
      </c>
    </row>
    <row r="163" spans="1:7" ht="26.4" hidden="1" outlineLevel="7">
      <c r="A163" s="57" t="s">
        <v>625</v>
      </c>
      <c r="B163" s="44" t="s">
        <v>2</v>
      </c>
      <c r="C163" s="44" t="s">
        <v>49</v>
      </c>
      <c r="D163" s="51">
        <v>9999925014</v>
      </c>
      <c r="E163" s="58" t="s">
        <v>22</v>
      </c>
      <c r="F163" s="45"/>
      <c r="G163" s="21"/>
    </row>
    <row r="164" spans="1:7" ht="26.4" hidden="1" outlineLevel="7">
      <c r="A164" s="59" t="s">
        <v>413</v>
      </c>
      <c r="B164" s="44" t="s">
        <v>2</v>
      </c>
      <c r="C164" s="44" t="s">
        <v>49</v>
      </c>
      <c r="D164" s="44" t="s">
        <v>470</v>
      </c>
      <c r="E164" s="44" t="s">
        <v>1</v>
      </c>
      <c r="F164" s="45">
        <f t="shared" ref="F164:G164" si="82">F165</f>
        <v>0</v>
      </c>
      <c r="G164" s="21">
        <f t="shared" si="82"/>
        <v>0</v>
      </c>
    </row>
    <row r="165" spans="1:7" ht="16.8" hidden="1" customHeight="1" outlineLevel="7">
      <c r="A165" s="49" t="s">
        <v>75</v>
      </c>
      <c r="B165" s="44" t="s">
        <v>2</v>
      </c>
      <c r="C165" s="44" t="s">
        <v>49</v>
      </c>
      <c r="D165" s="44" t="s">
        <v>470</v>
      </c>
      <c r="E165" s="44" t="s">
        <v>76</v>
      </c>
      <c r="F165" s="45">
        <f t="shared" ref="F165:G165" si="83">G165</f>
        <v>0</v>
      </c>
      <c r="G165" s="21">
        <f t="shared" si="83"/>
        <v>0</v>
      </c>
    </row>
    <row r="166" spans="1:7" hidden="1" outlineLevel="7">
      <c r="A166" s="49" t="s">
        <v>215</v>
      </c>
      <c r="B166" s="44" t="s">
        <v>2</v>
      </c>
      <c r="C166" s="44" t="s">
        <v>49</v>
      </c>
      <c r="D166" s="44" t="s">
        <v>470</v>
      </c>
      <c r="E166" s="44" t="s">
        <v>216</v>
      </c>
      <c r="F166" s="45"/>
      <c r="G166" s="21"/>
    </row>
    <row r="167" spans="1:7" ht="27.6" customHeight="1" outlineLevel="4" collapsed="1">
      <c r="A167" s="43" t="s">
        <v>471</v>
      </c>
      <c r="B167" s="44" t="s">
        <v>2</v>
      </c>
      <c r="C167" s="44" t="s">
        <v>49</v>
      </c>
      <c r="D167" s="44" t="s">
        <v>70</v>
      </c>
      <c r="E167" s="44" t="s">
        <v>1</v>
      </c>
      <c r="F167" s="45">
        <f>F168+F170</f>
        <v>2374.4589999999998</v>
      </c>
      <c r="G167" s="21">
        <f>G168+G170</f>
        <v>2452.7879999999996</v>
      </c>
    </row>
    <row r="168" spans="1:7" ht="41.25" customHeight="1" outlineLevel="5">
      <c r="A168" s="43" t="s">
        <v>12</v>
      </c>
      <c r="B168" s="44" t="s">
        <v>2</v>
      </c>
      <c r="C168" s="44" t="s">
        <v>49</v>
      </c>
      <c r="D168" s="44" t="s">
        <v>70</v>
      </c>
      <c r="E168" s="44" t="s">
        <v>13</v>
      </c>
      <c r="F168" s="45">
        <f t="shared" ref="F168:G168" si="84">F169</f>
        <v>2169.6289999999999</v>
      </c>
      <c r="G168" s="21">
        <f t="shared" si="84"/>
        <v>2247.9579999999996</v>
      </c>
    </row>
    <row r="169" spans="1:7" ht="26.4" outlineLevel="6">
      <c r="A169" s="43" t="s">
        <v>14</v>
      </c>
      <c r="B169" s="44" t="s">
        <v>2</v>
      </c>
      <c r="C169" s="44" t="s">
        <v>49</v>
      </c>
      <c r="D169" s="44" t="s">
        <v>70</v>
      </c>
      <c r="E169" s="44" t="s">
        <v>15</v>
      </c>
      <c r="F169" s="45">
        <f>1666.382+503.247</f>
        <v>2169.6289999999999</v>
      </c>
      <c r="G169" s="21">
        <f>1726.543+521.415</f>
        <v>2247.9579999999996</v>
      </c>
    </row>
    <row r="170" spans="1:7" ht="26.4" outlineLevel="7">
      <c r="A170" s="43" t="s">
        <v>19</v>
      </c>
      <c r="B170" s="44" t="s">
        <v>2</v>
      </c>
      <c r="C170" s="44" t="s">
        <v>49</v>
      </c>
      <c r="D170" s="44" t="s">
        <v>70</v>
      </c>
      <c r="E170" s="44" t="s">
        <v>20</v>
      </c>
      <c r="F170" s="45">
        <f t="shared" ref="F170:G170" si="85">F171</f>
        <v>204.82999999999998</v>
      </c>
      <c r="G170" s="21">
        <f t="shared" si="85"/>
        <v>204.82999999999998</v>
      </c>
    </row>
    <row r="171" spans="1:7" ht="26.4" outlineLevel="7">
      <c r="A171" s="43" t="s">
        <v>21</v>
      </c>
      <c r="B171" s="44" t="s">
        <v>2</v>
      </c>
      <c r="C171" s="44" t="s">
        <v>49</v>
      </c>
      <c r="D171" s="44" t="s">
        <v>70</v>
      </c>
      <c r="E171" s="44" t="s">
        <v>22</v>
      </c>
      <c r="F171" s="45">
        <f>165+39.83</f>
        <v>204.82999999999998</v>
      </c>
      <c r="G171" s="21">
        <f>165+39.83</f>
        <v>204.82999999999998</v>
      </c>
    </row>
    <row r="172" spans="1:7" ht="26.4" outlineLevel="7">
      <c r="A172" s="43" t="s">
        <v>472</v>
      </c>
      <c r="B172" s="44" t="s">
        <v>2</v>
      </c>
      <c r="C172" s="44" t="s">
        <v>49</v>
      </c>
      <c r="D172" s="44" t="s">
        <v>71</v>
      </c>
      <c r="E172" s="44" t="s">
        <v>1</v>
      </c>
      <c r="F172" s="45">
        <f>F173+F175+F177</f>
        <v>50586.317999999999</v>
      </c>
      <c r="G172" s="21">
        <f>G173+G175+G177</f>
        <v>43845.118999999999</v>
      </c>
    </row>
    <row r="173" spans="1:7" ht="39" customHeight="1" outlineLevel="5">
      <c r="A173" s="43" t="s">
        <v>12</v>
      </c>
      <c r="B173" s="44" t="s">
        <v>2</v>
      </c>
      <c r="C173" s="44" t="s">
        <v>49</v>
      </c>
      <c r="D173" s="44" t="s">
        <v>71</v>
      </c>
      <c r="E173" s="44" t="s">
        <v>13</v>
      </c>
      <c r="F173" s="45">
        <f t="shared" ref="F173:G173" si="86">F174</f>
        <v>29249.346999999998</v>
      </c>
      <c r="G173" s="21">
        <f t="shared" si="86"/>
        <v>30044.072999999997</v>
      </c>
    </row>
    <row r="174" spans="1:7" outlineLevel="6">
      <c r="A174" s="43" t="s">
        <v>72</v>
      </c>
      <c r="B174" s="44" t="s">
        <v>2</v>
      </c>
      <c r="C174" s="44" t="s">
        <v>49</v>
      </c>
      <c r="D174" s="44" t="s">
        <v>71</v>
      </c>
      <c r="E174" s="44" t="s">
        <v>73</v>
      </c>
      <c r="F174" s="45">
        <f>42044.073-6000-6794.726</f>
        <v>29249.346999999998</v>
      </c>
      <c r="G174" s="21">
        <f>36044.073-6000</f>
        <v>30044.072999999997</v>
      </c>
    </row>
    <row r="175" spans="1:7" ht="26.4" outlineLevel="7">
      <c r="A175" s="43" t="s">
        <v>19</v>
      </c>
      <c r="B175" s="44" t="s">
        <v>2</v>
      </c>
      <c r="C175" s="44" t="s">
        <v>49</v>
      </c>
      <c r="D175" s="44" t="s">
        <v>71</v>
      </c>
      <c r="E175" s="44" t="s">
        <v>20</v>
      </c>
      <c r="F175" s="45">
        <f t="shared" ref="F175:G175" si="87">F176</f>
        <v>21078.971000000001</v>
      </c>
      <c r="G175" s="21">
        <f t="shared" si="87"/>
        <v>13543.046000000002</v>
      </c>
    </row>
    <row r="176" spans="1:7" ht="26.4" outlineLevel="5">
      <c r="A176" s="43" t="s">
        <v>21</v>
      </c>
      <c r="B176" s="44" t="s">
        <v>2</v>
      </c>
      <c r="C176" s="44" t="s">
        <v>49</v>
      </c>
      <c r="D176" s="44" t="s">
        <v>71</v>
      </c>
      <c r="E176" s="44" t="s">
        <v>22</v>
      </c>
      <c r="F176" s="45">
        <f>28027.09-6948.119</f>
        <v>21078.971000000001</v>
      </c>
      <c r="G176" s="21">
        <f>21078.971-7535.925</f>
        <v>13543.046000000002</v>
      </c>
    </row>
    <row r="177" spans="1:7" outlineLevel="6">
      <c r="A177" s="43" t="s">
        <v>23</v>
      </c>
      <c r="B177" s="44" t="s">
        <v>2</v>
      </c>
      <c r="C177" s="44" t="s">
        <v>49</v>
      </c>
      <c r="D177" s="44" t="s">
        <v>71</v>
      </c>
      <c r="E177" s="44" t="s">
        <v>24</v>
      </c>
      <c r="F177" s="45">
        <f t="shared" ref="F177:G177" si="88">F178+F179</f>
        <v>258</v>
      </c>
      <c r="G177" s="21">
        <f t="shared" si="88"/>
        <v>258</v>
      </c>
    </row>
    <row r="178" spans="1:7" hidden="1" outlineLevel="6">
      <c r="A178" s="53" t="s">
        <v>375</v>
      </c>
      <c r="B178" s="44" t="s">
        <v>2</v>
      </c>
      <c r="C178" s="44" t="s">
        <v>49</v>
      </c>
      <c r="D178" s="44" t="s">
        <v>71</v>
      </c>
      <c r="E178" s="44" t="s">
        <v>376</v>
      </c>
      <c r="F178" s="45"/>
      <c r="G178" s="21"/>
    </row>
    <row r="179" spans="1:7" outlineLevel="7">
      <c r="A179" s="43" t="s">
        <v>25</v>
      </c>
      <c r="B179" s="44" t="s">
        <v>2</v>
      </c>
      <c r="C179" s="44" t="s">
        <v>49</v>
      </c>
      <c r="D179" s="44" t="s">
        <v>71</v>
      </c>
      <c r="E179" s="44" t="s">
        <v>26</v>
      </c>
      <c r="F179" s="45">
        <v>258</v>
      </c>
      <c r="G179" s="21">
        <v>258</v>
      </c>
    </row>
    <row r="180" spans="1:7" ht="26.4" outlineLevel="7">
      <c r="A180" s="43" t="s">
        <v>473</v>
      </c>
      <c r="B180" s="44" t="s">
        <v>2</v>
      </c>
      <c r="C180" s="44" t="s">
        <v>49</v>
      </c>
      <c r="D180" s="44" t="s">
        <v>377</v>
      </c>
      <c r="E180" s="44" t="s">
        <v>1</v>
      </c>
      <c r="F180" s="45">
        <f t="shared" ref="F180:G180" si="89">F181</f>
        <v>120</v>
      </c>
      <c r="G180" s="21">
        <f t="shared" si="89"/>
        <v>120</v>
      </c>
    </row>
    <row r="181" spans="1:7" ht="26.4" outlineLevel="7">
      <c r="A181" s="43" t="s">
        <v>19</v>
      </c>
      <c r="B181" s="44" t="s">
        <v>2</v>
      </c>
      <c r="C181" s="44" t="s">
        <v>49</v>
      </c>
      <c r="D181" s="44" t="s">
        <v>377</v>
      </c>
      <c r="E181" s="44" t="s">
        <v>20</v>
      </c>
      <c r="F181" s="45">
        <f t="shared" ref="F181:G181" si="90">F182</f>
        <v>120</v>
      </c>
      <c r="G181" s="21">
        <f t="shared" si="90"/>
        <v>120</v>
      </c>
    </row>
    <row r="182" spans="1:7" ht="25.8" customHeight="1" outlineLevel="7">
      <c r="A182" s="60" t="s">
        <v>21</v>
      </c>
      <c r="B182" s="44" t="s">
        <v>2</v>
      </c>
      <c r="C182" s="44" t="s">
        <v>49</v>
      </c>
      <c r="D182" s="44" t="s">
        <v>377</v>
      </c>
      <c r="E182" s="44" t="s">
        <v>22</v>
      </c>
      <c r="F182" s="45">
        <v>120</v>
      </c>
      <c r="G182" s="21">
        <v>120</v>
      </c>
    </row>
    <row r="183" spans="1:7" ht="0.6" hidden="1" customHeight="1" outlineLevel="7">
      <c r="A183" s="11" t="s">
        <v>414</v>
      </c>
      <c r="B183" s="12" t="s">
        <v>2</v>
      </c>
      <c r="C183" s="51" t="s">
        <v>49</v>
      </c>
      <c r="D183" s="51" t="s">
        <v>415</v>
      </c>
      <c r="E183" s="51" t="s">
        <v>1</v>
      </c>
      <c r="F183" s="45">
        <f t="shared" ref="F183:G183" si="91">F184</f>
        <v>0</v>
      </c>
      <c r="G183" s="21">
        <f t="shared" si="91"/>
        <v>0</v>
      </c>
    </row>
    <row r="184" spans="1:7" ht="26.4" hidden="1" outlineLevel="7">
      <c r="A184" s="13" t="s">
        <v>19</v>
      </c>
      <c r="B184" s="12" t="s">
        <v>2</v>
      </c>
      <c r="C184" s="51" t="s">
        <v>49</v>
      </c>
      <c r="D184" s="51" t="s">
        <v>415</v>
      </c>
      <c r="E184" s="51" t="s">
        <v>20</v>
      </c>
      <c r="F184" s="45">
        <f t="shared" ref="F184:G184" si="92">F185</f>
        <v>0</v>
      </c>
      <c r="G184" s="21">
        <f t="shared" si="92"/>
        <v>0</v>
      </c>
    </row>
    <row r="185" spans="1:7" ht="26.4" hidden="1" outlineLevel="7">
      <c r="A185" s="14" t="s">
        <v>21</v>
      </c>
      <c r="B185" s="12" t="s">
        <v>2</v>
      </c>
      <c r="C185" s="51" t="s">
        <v>49</v>
      </c>
      <c r="D185" s="51" t="s">
        <v>415</v>
      </c>
      <c r="E185" s="51" t="s">
        <v>22</v>
      </c>
      <c r="F185" s="45"/>
      <c r="G185" s="21"/>
    </row>
    <row r="186" spans="1:7" outlineLevel="7">
      <c r="A186" s="61" t="s">
        <v>317</v>
      </c>
      <c r="B186" s="44" t="s">
        <v>2</v>
      </c>
      <c r="C186" s="44" t="s">
        <v>49</v>
      </c>
      <c r="D186" s="46" t="s">
        <v>318</v>
      </c>
      <c r="E186" s="44" t="s">
        <v>1</v>
      </c>
      <c r="F186" s="45">
        <f t="shared" ref="F186:G186" si="93">F187</f>
        <v>100</v>
      </c>
      <c r="G186" s="21">
        <f t="shared" si="93"/>
        <v>100</v>
      </c>
    </row>
    <row r="187" spans="1:7" ht="29.25" customHeight="1" outlineLevel="7">
      <c r="A187" s="43" t="s">
        <v>19</v>
      </c>
      <c r="B187" s="44" t="s">
        <v>2</v>
      </c>
      <c r="C187" s="44" t="s">
        <v>49</v>
      </c>
      <c r="D187" s="44" t="s">
        <v>318</v>
      </c>
      <c r="E187" s="44" t="s">
        <v>20</v>
      </c>
      <c r="F187" s="45">
        <f t="shared" ref="F187:G187" si="94">F188</f>
        <v>100</v>
      </c>
      <c r="G187" s="21">
        <f t="shared" si="94"/>
        <v>100</v>
      </c>
    </row>
    <row r="188" spans="1:7" ht="29.25" customHeight="1" outlineLevel="7">
      <c r="A188" s="43" t="s">
        <v>21</v>
      </c>
      <c r="B188" s="44" t="s">
        <v>2</v>
      </c>
      <c r="C188" s="44" t="s">
        <v>49</v>
      </c>
      <c r="D188" s="44" t="s">
        <v>318</v>
      </c>
      <c r="E188" s="44" t="s">
        <v>22</v>
      </c>
      <c r="F188" s="45">
        <v>100</v>
      </c>
      <c r="G188" s="21">
        <v>100</v>
      </c>
    </row>
    <row r="189" spans="1:7" ht="29.25" customHeight="1" outlineLevel="7">
      <c r="A189" s="43" t="s">
        <v>31</v>
      </c>
      <c r="B189" s="44" t="s">
        <v>2</v>
      </c>
      <c r="C189" s="44" t="s">
        <v>49</v>
      </c>
      <c r="D189" s="44" t="s">
        <v>32</v>
      </c>
      <c r="E189" s="44" t="s">
        <v>1</v>
      </c>
      <c r="F189" s="45">
        <f>F190+F192</f>
        <v>1743.2180000000001</v>
      </c>
      <c r="G189" s="21">
        <f>G190+G192</f>
        <v>1812.9469999999999</v>
      </c>
    </row>
    <row r="190" spans="1:7" ht="29.25" customHeight="1" outlineLevel="7">
      <c r="A190" s="43" t="s">
        <v>12</v>
      </c>
      <c r="B190" s="44" t="s">
        <v>2</v>
      </c>
      <c r="C190" s="44" t="s">
        <v>49</v>
      </c>
      <c r="D190" s="44" t="s">
        <v>32</v>
      </c>
      <c r="E190" s="44" t="s">
        <v>13</v>
      </c>
      <c r="F190" s="45">
        <f t="shared" ref="F190:G190" si="95">F191</f>
        <v>1650.2330000000002</v>
      </c>
      <c r="G190" s="21">
        <f t="shared" si="95"/>
        <v>1716.2429999999999</v>
      </c>
    </row>
    <row r="191" spans="1:7" ht="29.25" customHeight="1" outlineLevel="7">
      <c r="A191" s="43" t="s">
        <v>14</v>
      </c>
      <c r="B191" s="44" t="s">
        <v>2</v>
      </c>
      <c r="C191" s="44" t="s">
        <v>49</v>
      </c>
      <c r="D191" s="44" t="s">
        <v>32</v>
      </c>
      <c r="E191" s="44" t="s">
        <v>15</v>
      </c>
      <c r="F191" s="45">
        <f>1269.39+380.843</f>
        <v>1650.2330000000002</v>
      </c>
      <c r="G191" s="21">
        <f>1320.166+396.077</f>
        <v>1716.2429999999999</v>
      </c>
    </row>
    <row r="192" spans="1:7" ht="29.25" customHeight="1" outlineLevel="7">
      <c r="A192" s="43" t="s">
        <v>19</v>
      </c>
      <c r="B192" s="44" t="s">
        <v>2</v>
      </c>
      <c r="C192" s="44" t="s">
        <v>49</v>
      </c>
      <c r="D192" s="44" t="s">
        <v>32</v>
      </c>
      <c r="E192" s="44" t="s">
        <v>20</v>
      </c>
      <c r="F192" s="45">
        <f t="shared" ref="F192:G192" si="96">F193</f>
        <v>92.984999999999999</v>
      </c>
      <c r="G192" s="21">
        <f t="shared" si="96"/>
        <v>96.704000000000008</v>
      </c>
    </row>
    <row r="193" spans="1:7" ht="29.25" customHeight="1" outlineLevel="7">
      <c r="A193" s="43" t="s">
        <v>21</v>
      </c>
      <c r="B193" s="44" t="s">
        <v>2</v>
      </c>
      <c r="C193" s="44" t="s">
        <v>49</v>
      </c>
      <c r="D193" s="44" t="s">
        <v>32</v>
      </c>
      <c r="E193" s="44" t="s">
        <v>22</v>
      </c>
      <c r="F193" s="45">
        <f>36.937+56.048</f>
        <v>92.984999999999999</v>
      </c>
      <c r="G193" s="21">
        <f>38.414+58.29</f>
        <v>96.704000000000008</v>
      </c>
    </row>
    <row r="194" spans="1:7" ht="26.4" outlineLevel="5">
      <c r="A194" s="43" t="s">
        <v>474</v>
      </c>
      <c r="B194" s="44" t="s">
        <v>2</v>
      </c>
      <c r="C194" s="44" t="s">
        <v>49</v>
      </c>
      <c r="D194" s="44" t="s">
        <v>74</v>
      </c>
      <c r="E194" s="44" t="s">
        <v>1</v>
      </c>
      <c r="F194" s="45">
        <f>F195+F197</f>
        <v>1316.7</v>
      </c>
      <c r="G194" s="21">
        <f>G195+G197</f>
        <v>1369.3679999999999</v>
      </c>
    </row>
    <row r="195" spans="1:7" ht="39" customHeight="1" outlineLevel="6">
      <c r="A195" s="43" t="s">
        <v>12</v>
      </c>
      <c r="B195" s="44" t="s">
        <v>2</v>
      </c>
      <c r="C195" s="44" t="s">
        <v>49</v>
      </c>
      <c r="D195" s="44" t="s">
        <v>74</v>
      </c>
      <c r="E195" s="44" t="s">
        <v>13</v>
      </c>
      <c r="F195" s="45">
        <f t="shared" ref="F195:G195" si="97">F196</f>
        <v>1222.1849999999999</v>
      </c>
      <c r="G195" s="21">
        <f t="shared" si="97"/>
        <v>1271.0709999999999</v>
      </c>
    </row>
    <row r="196" spans="1:7" ht="26.4" outlineLevel="7">
      <c r="A196" s="43" t="s">
        <v>14</v>
      </c>
      <c r="B196" s="44" t="s">
        <v>2</v>
      </c>
      <c r="C196" s="44" t="s">
        <v>49</v>
      </c>
      <c r="D196" s="44" t="s">
        <v>74</v>
      </c>
      <c r="E196" s="44" t="s">
        <v>15</v>
      </c>
      <c r="F196" s="45">
        <f>939.663+282.522</f>
        <v>1222.1849999999999</v>
      </c>
      <c r="G196" s="21">
        <f>977.249+293.822</f>
        <v>1271.0709999999999</v>
      </c>
    </row>
    <row r="197" spans="1:7" ht="26.4" outlineLevel="6">
      <c r="A197" s="43" t="s">
        <v>19</v>
      </c>
      <c r="B197" s="44" t="s">
        <v>2</v>
      </c>
      <c r="C197" s="44" t="s">
        <v>49</v>
      </c>
      <c r="D197" s="44" t="s">
        <v>74</v>
      </c>
      <c r="E197" s="44" t="s">
        <v>20</v>
      </c>
      <c r="F197" s="45">
        <f t="shared" ref="F197:G197" si="98">F198</f>
        <v>94.515000000000001</v>
      </c>
      <c r="G197" s="21">
        <f t="shared" si="98"/>
        <v>98.296999999999997</v>
      </c>
    </row>
    <row r="198" spans="1:7" ht="26.4" outlineLevel="7">
      <c r="A198" s="43" t="s">
        <v>21</v>
      </c>
      <c r="B198" s="44" t="s">
        <v>2</v>
      </c>
      <c r="C198" s="44" t="s">
        <v>49</v>
      </c>
      <c r="D198" s="44" t="s">
        <v>74</v>
      </c>
      <c r="E198" s="44" t="s">
        <v>22</v>
      </c>
      <c r="F198" s="45">
        <f>32.924+61.591</f>
        <v>94.515000000000001</v>
      </c>
      <c r="G198" s="21">
        <f>34.243+64.054</f>
        <v>98.296999999999997</v>
      </c>
    </row>
    <row r="199" spans="1:7" ht="26.4" outlineLevel="7">
      <c r="A199" s="43" t="s">
        <v>475</v>
      </c>
      <c r="B199" s="44" t="s">
        <v>2</v>
      </c>
      <c r="C199" s="44" t="s">
        <v>49</v>
      </c>
      <c r="D199" s="44" t="s">
        <v>319</v>
      </c>
      <c r="E199" s="44" t="s">
        <v>1</v>
      </c>
      <c r="F199" s="45">
        <f>F200+F202</f>
        <v>4057.7069999999999</v>
      </c>
      <c r="G199" s="21">
        <f>G200+G202</f>
        <v>4210.5600000000004</v>
      </c>
    </row>
    <row r="200" spans="1:7" ht="39.6" outlineLevel="7">
      <c r="A200" s="43" t="s">
        <v>12</v>
      </c>
      <c r="B200" s="44" t="s">
        <v>2</v>
      </c>
      <c r="C200" s="44" t="s">
        <v>49</v>
      </c>
      <c r="D200" s="44" t="s">
        <v>319</v>
      </c>
      <c r="E200" s="44" t="s">
        <v>13</v>
      </c>
      <c r="F200" s="45">
        <f t="shared" ref="F200:G200" si="99">F201</f>
        <v>3825.21</v>
      </c>
      <c r="G200" s="21">
        <f t="shared" si="99"/>
        <v>3966.373</v>
      </c>
    </row>
    <row r="201" spans="1:7" ht="26.4" outlineLevel="7">
      <c r="A201" s="43" t="s">
        <v>14</v>
      </c>
      <c r="B201" s="44" t="s">
        <v>2</v>
      </c>
      <c r="C201" s="44" t="s">
        <v>49</v>
      </c>
      <c r="D201" s="44" t="s">
        <v>319</v>
      </c>
      <c r="E201" s="44" t="s">
        <v>15</v>
      </c>
      <c r="F201" s="45">
        <f>2930.27+884.94+10</f>
        <v>3825.21</v>
      </c>
      <c r="G201" s="21">
        <f>3038.69+917.683+10</f>
        <v>3966.373</v>
      </c>
    </row>
    <row r="202" spans="1:7" ht="26.4" outlineLevel="7">
      <c r="A202" s="43" t="s">
        <v>19</v>
      </c>
      <c r="B202" s="44" t="s">
        <v>2</v>
      </c>
      <c r="C202" s="44" t="s">
        <v>49</v>
      </c>
      <c r="D202" s="44" t="s">
        <v>319</v>
      </c>
      <c r="E202" s="44" t="s">
        <v>20</v>
      </c>
      <c r="F202" s="45">
        <f t="shared" ref="F202:G202" si="100">F203</f>
        <v>232.49700000000001</v>
      </c>
      <c r="G202" s="21">
        <f t="shared" si="100"/>
        <v>244.18700000000001</v>
      </c>
    </row>
    <row r="203" spans="1:7" ht="26.4" outlineLevel="7">
      <c r="A203" s="43" t="s">
        <v>21</v>
      </c>
      <c r="B203" s="44" t="s">
        <v>2</v>
      </c>
      <c r="C203" s="44" t="s">
        <v>49</v>
      </c>
      <c r="D203" s="44" t="s">
        <v>319</v>
      </c>
      <c r="E203" s="44" t="s">
        <v>22</v>
      </c>
      <c r="F203" s="45">
        <f>210.851+21.646</f>
        <v>232.49700000000001</v>
      </c>
      <c r="G203" s="21">
        <f>222.541+21.646</f>
        <v>244.18700000000001</v>
      </c>
    </row>
    <row r="204" spans="1:7" ht="39.6" outlineLevel="7">
      <c r="A204" s="43" t="s">
        <v>476</v>
      </c>
      <c r="B204" s="44" t="s">
        <v>2</v>
      </c>
      <c r="C204" s="44" t="s">
        <v>49</v>
      </c>
      <c r="D204" s="44" t="s">
        <v>378</v>
      </c>
      <c r="E204" s="44" t="s">
        <v>1</v>
      </c>
      <c r="F204" s="45">
        <f t="shared" ref="F204:G204" si="101">F205</f>
        <v>704.63300000000004</v>
      </c>
      <c r="G204" s="21">
        <f t="shared" si="101"/>
        <v>730.89300000000003</v>
      </c>
    </row>
    <row r="205" spans="1:7" ht="39.6" outlineLevel="7">
      <c r="A205" s="43" t="s">
        <v>12</v>
      </c>
      <c r="B205" s="44" t="s">
        <v>2</v>
      </c>
      <c r="C205" s="44" t="s">
        <v>49</v>
      </c>
      <c r="D205" s="44" t="s">
        <v>378</v>
      </c>
      <c r="E205" s="44" t="s">
        <v>13</v>
      </c>
      <c r="F205" s="45">
        <f t="shared" ref="F205:G205" si="102">F206</f>
        <v>704.63300000000004</v>
      </c>
      <c r="G205" s="21">
        <f t="shared" si="102"/>
        <v>730.89300000000003</v>
      </c>
    </row>
    <row r="206" spans="1:7" ht="26.4" outlineLevel="7">
      <c r="A206" s="43" t="s">
        <v>14</v>
      </c>
      <c r="B206" s="44" t="s">
        <v>2</v>
      </c>
      <c r="C206" s="44" t="s">
        <v>49</v>
      </c>
      <c r="D206" s="44" t="s">
        <v>378</v>
      </c>
      <c r="E206" s="44" t="s">
        <v>15</v>
      </c>
      <c r="F206" s="45">
        <v>704.63300000000004</v>
      </c>
      <c r="G206" s="21">
        <v>730.89300000000003</v>
      </c>
    </row>
    <row r="207" spans="1:7" ht="39.6" outlineLevel="7">
      <c r="A207" s="43" t="s">
        <v>477</v>
      </c>
      <c r="B207" s="44" t="s">
        <v>2</v>
      </c>
      <c r="C207" s="44" t="s">
        <v>49</v>
      </c>
      <c r="D207" s="44" t="s">
        <v>379</v>
      </c>
      <c r="E207" s="44" t="s">
        <v>1</v>
      </c>
      <c r="F207" s="45">
        <f t="shared" ref="F207:G207" si="103">F208</f>
        <v>18161.64</v>
      </c>
      <c r="G207" s="21">
        <f t="shared" si="103"/>
        <v>18161.64</v>
      </c>
    </row>
    <row r="208" spans="1:7" ht="26.4" outlineLevel="7">
      <c r="A208" s="43" t="s">
        <v>125</v>
      </c>
      <c r="B208" s="44" t="s">
        <v>2</v>
      </c>
      <c r="C208" s="44" t="s">
        <v>49</v>
      </c>
      <c r="D208" s="44" t="s">
        <v>379</v>
      </c>
      <c r="E208" s="44" t="s">
        <v>126</v>
      </c>
      <c r="F208" s="45">
        <f t="shared" ref="F208:G208" si="104">F209</f>
        <v>18161.64</v>
      </c>
      <c r="G208" s="21">
        <f t="shared" si="104"/>
        <v>18161.64</v>
      </c>
    </row>
    <row r="209" spans="1:7" outlineLevel="7">
      <c r="A209" s="43" t="s">
        <v>127</v>
      </c>
      <c r="B209" s="44" t="s">
        <v>2</v>
      </c>
      <c r="C209" s="44" t="s">
        <v>49</v>
      </c>
      <c r="D209" s="44" t="s">
        <v>379</v>
      </c>
      <c r="E209" s="44" t="s">
        <v>128</v>
      </c>
      <c r="F209" s="45">
        <v>18161.64</v>
      </c>
      <c r="G209" s="21">
        <v>18161.64</v>
      </c>
    </row>
    <row r="210" spans="1:7" ht="39.6" outlineLevel="7">
      <c r="A210" s="43" t="s">
        <v>478</v>
      </c>
      <c r="B210" s="44" t="s">
        <v>2</v>
      </c>
      <c r="C210" s="44" t="s">
        <v>49</v>
      </c>
      <c r="D210" s="44" t="s">
        <v>479</v>
      </c>
      <c r="E210" s="44" t="s">
        <v>1</v>
      </c>
      <c r="F210" s="45">
        <f>F211+F213+F215</f>
        <v>1436.78774</v>
      </c>
      <c r="G210" s="21">
        <f t="shared" ref="G210" si="105">G211+G213+G215</f>
        <v>1436.78774</v>
      </c>
    </row>
    <row r="211" spans="1:7" ht="39.6" outlineLevel="7">
      <c r="A211" s="43" t="s">
        <v>12</v>
      </c>
      <c r="B211" s="44" t="s">
        <v>2</v>
      </c>
      <c r="C211" s="44" t="s">
        <v>49</v>
      </c>
      <c r="D211" s="44" t="s">
        <v>479</v>
      </c>
      <c r="E211" s="44" t="s">
        <v>13</v>
      </c>
      <c r="F211" s="45">
        <f t="shared" ref="F211:G211" si="106">F212</f>
        <v>911.4</v>
      </c>
      <c r="G211" s="21">
        <f t="shared" si="106"/>
        <v>911.4</v>
      </c>
    </row>
    <row r="212" spans="1:7" ht="26.4" outlineLevel="7">
      <c r="A212" s="43" t="s">
        <v>14</v>
      </c>
      <c r="B212" s="44" t="s">
        <v>2</v>
      </c>
      <c r="C212" s="44" t="s">
        <v>49</v>
      </c>
      <c r="D212" s="44" t="s">
        <v>479</v>
      </c>
      <c r="E212" s="44" t="s">
        <v>15</v>
      </c>
      <c r="F212" s="45">
        <f>700+211.4</f>
        <v>911.4</v>
      </c>
      <c r="G212" s="21">
        <f>700+211.4</f>
        <v>911.4</v>
      </c>
    </row>
    <row r="213" spans="1:7" ht="26.4" outlineLevel="7">
      <c r="A213" s="43" t="s">
        <v>19</v>
      </c>
      <c r="B213" s="44" t="s">
        <v>2</v>
      </c>
      <c r="C213" s="44" t="s">
        <v>49</v>
      </c>
      <c r="D213" s="44" t="s">
        <v>479</v>
      </c>
      <c r="E213" s="44" t="s">
        <v>20</v>
      </c>
      <c r="F213" s="45">
        <f>F214</f>
        <v>525.38774000000001</v>
      </c>
      <c r="G213" s="21">
        <f>G214</f>
        <v>525.38774000000001</v>
      </c>
    </row>
    <row r="214" spans="1:7" ht="25.8" customHeight="1" outlineLevel="7">
      <c r="A214" s="60" t="s">
        <v>21</v>
      </c>
      <c r="B214" s="44" t="s">
        <v>2</v>
      </c>
      <c r="C214" s="44" t="s">
        <v>49</v>
      </c>
      <c r="D214" s="44" t="s">
        <v>479</v>
      </c>
      <c r="E214" s="44" t="s">
        <v>22</v>
      </c>
      <c r="F214" s="45">
        <v>525.38774000000001</v>
      </c>
      <c r="G214" s="21">
        <v>525.38774000000001</v>
      </c>
    </row>
    <row r="215" spans="1:7" ht="26.4" hidden="1" outlineLevel="7">
      <c r="A215" s="15" t="s">
        <v>125</v>
      </c>
      <c r="B215" s="12" t="s">
        <v>2</v>
      </c>
      <c r="C215" s="51" t="s">
        <v>49</v>
      </c>
      <c r="D215" s="44" t="s">
        <v>479</v>
      </c>
      <c r="E215" s="51" t="s">
        <v>126</v>
      </c>
      <c r="F215" s="45">
        <f t="shared" ref="F215:G215" si="107">F216</f>
        <v>0</v>
      </c>
      <c r="G215" s="21">
        <f t="shared" si="107"/>
        <v>0</v>
      </c>
    </row>
    <row r="216" spans="1:7" hidden="1" outlineLevel="7">
      <c r="A216" s="52" t="s">
        <v>127</v>
      </c>
      <c r="B216" s="51" t="s">
        <v>2</v>
      </c>
      <c r="C216" s="51" t="s">
        <v>49</v>
      </c>
      <c r="D216" s="44" t="s">
        <v>479</v>
      </c>
      <c r="E216" s="51" t="s">
        <v>128</v>
      </c>
      <c r="F216" s="45">
        <v>0</v>
      </c>
      <c r="G216" s="21">
        <v>0</v>
      </c>
    </row>
    <row r="217" spans="1:7" outlineLevel="7">
      <c r="A217" s="62" t="s">
        <v>606</v>
      </c>
      <c r="B217" s="63" t="s">
        <v>6</v>
      </c>
      <c r="C217" s="63" t="s">
        <v>3</v>
      </c>
      <c r="D217" s="63" t="s">
        <v>4</v>
      </c>
      <c r="E217" s="63" t="s">
        <v>1</v>
      </c>
      <c r="F217" s="41">
        <f t="shared" ref="F217:G217" si="108">F218</f>
        <v>2337.3000000000002</v>
      </c>
      <c r="G217" s="42">
        <f t="shared" si="108"/>
        <v>2337.3000000000002</v>
      </c>
    </row>
    <row r="218" spans="1:7" outlineLevel="7">
      <c r="A218" s="43" t="s">
        <v>607</v>
      </c>
      <c r="B218" s="44" t="s">
        <v>6</v>
      </c>
      <c r="C218" s="44" t="s">
        <v>17</v>
      </c>
      <c r="D218" s="44" t="s">
        <v>4</v>
      </c>
      <c r="E218" s="44" t="s">
        <v>1</v>
      </c>
      <c r="F218" s="45">
        <f t="shared" ref="F218:G218" si="109">F219</f>
        <v>2337.3000000000002</v>
      </c>
      <c r="G218" s="21">
        <f t="shared" si="109"/>
        <v>2337.3000000000002</v>
      </c>
    </row>
    <row r="219" spans="1:7" outlineLevel="7">
      <c r="A219" s="43" t="s">
        <v>7</v>
      </c>
      <c r="B219" s="58" t="s">
        <v>6</v>
      </c>
      <c r="C219" s="58" t="s">
        <v>17</v>
      </c>
      <c r="D219" s="51" t="s">
        <v>8</v>
      </c>
      <c r="E219" s="58" t="s">
        <v>1</v>
      </c>
      <c r="F219" s="45">
        <f t="shared" ref="F219:G219" si="110">F220</f>
        <v>2337.3000000000002</v>
      </c>
      <c r="G219" s="21">
        <f t="shared" si="110"/>
        <v>2337.3000000000002</v>
      </c>
    </row>
    <row r="220" spans="1:7" ht="26.4" outlineLevel="7">
      <c r="A220" s="43" t="s">
        <v>9</v>
      </c>
      <c r="B220" s="58" t="s">
        <v>6</v>
      </c>
      <c r="C220" s="58" t="s">
        <v>17</v>
      </c>
      <c r="D220" s="51" t="s">
        <v>10</v>
      </c>
      <c r="E220" s="58" t="s">
        <v>1</v>
      </c>
      <c r="F220" s="45">
        <f t="shared" ref="F220:G220" si="111">F221</f>
        <v>2337.3000000000002</v>
      </c>
      <c r="G220" s="21">
        <f t="shared" si="111"/>
        <v>2337.3000000000002</v>
      </c>
    </row>
    <row r="221" spans="1:7" ht="26.4" outlineLevel="7">
      <c r="A221" s="56" t="s">
        <v>605</v>
      </c>
      <c r="B221" s="58" t="s">
        <v>6</v>
      </c>
      <c r="C221" s="58" t="s">
        <v>17</v>
      </c>
      <c r="D221" s="44" t="s">
        <v>604</v>
      </c>
      <c r="E221" s="58" t="s">
        <v>1</v>
      </c>
      <c r="F221" s="45">
        <f t="shared" ref="F221:G221" si="112">F222</f>
        <v>2337.3000000000002</v>
      </c>
      <c r="G221" s="21">
        <f t="shared" si="112"/>
        <v>2337.3000000000002</v>
      </c>
    </row>
    <row r="222" spans="1:7" ht="39.6" outlineLevel="7">
      <c r="A222" s="43" t="s">
        <v>12</v>
      </c>
      <c r="B222" s="44" t="s">
        <v>6</v>
      </c>
      <c r="C222" s="44" t="s">
        <v>17</v>
      </c>
      <c r="D222" s="44" t="s">
        <v>604</v>
      </c>
      <c r="E222" s="44" t="s">
        <v>13</v>
      </c>
      <c r="F222" s="45">
        <f t="shared" ref="F222:G222" si="113">F223</f>
        <v>2337.3000000000002</v>
      </c>
      <c r="G222" s="21">
        <f t="shared" si="113"/>
        <v>2337.3000000000002</v>
      </c>
    </row>
    <row r="223" spans="1:7" ht="25.8" customHeight="1" outlineLevel="7">
      <c r="A223" s="43" t="s">
        <v>14</v>
      </c>
      <c r="B223" s="44" t="s">
        <v>6</v>
      </c>
      <c r="C223" s="44" t="s">
        <v>17</v>
      </c>
      <c r="D223" s="44" t="s">
        <v>604</v>
      </c>
      <c r="E223" s="44" t="s">
        <v>15</v>
      </c>
      <c r="F223" s="45">
        <v>2337.3000000000002</v>
      </c>
      <c r="G223" s="21">
        <v>2337.3000000000002</v>
      </c>
    </row>
    <row r="224" spans="1:7" ht="26.4" hidden="1" outlineLevel="7">
      <c r="A224" s="56" t="s">
        <v>480</v>
      </c>
      <c r="B224" s="51" t="s">
        <v>17</v>
      </c>
      <c r="C224" s="51" t="s">
        <v>3</v>
      </c>
      <c r="D224" s="51" t="s">
        <v>4</v>
      </c>
      <c r="E224" s="51" t="s">
        <v>1</v>
      </c>
      <c r="F224" s="45">
        <f t="shared" ref="F224:G224" si="114">F225</f>
        <v>0</v>
      </c>
      <c r="G224" s="21">
        <f t="shared" si="114"/>
        <v>0</v>
      </c>
    </row>
    <row r="225" spans="1:7" ht="26.4" hidden="1" outlineLevel="7">
      <c r="A225" s="52" t="s">
        <v>481</v>
      </c>
      <c r="B225" s="51" t="s">
        <v>17</v>
      </c>
      <c r="C225" s="51" t="s">
        <v>103</v>
      </c>
      <c r="D225" s="51" t="s">
        <v>4</v>
      </c>
      <c r="E225" s="51" t="s">
        <v>1</v>
      </c>
      <c r="F225" s="45">
        <f t="shared" ref="F225:G225" si="115">F226</f>
        <v>0</v>
      </c>
      <c r="G225" s="21">
        <f t="shared" si="115"/>
        <v>0</v>
      </c>
    </row>
    <row r="226" spans="1:7" hidden="1" outlineLevel="7">
      <c r="A226" s="64" t="s">
        <v>7</v>
      </c>
      <c r="B226" s="51" t="s">
        <v>17</v>
      </c>
      <c r="C226" s="51" t="s">
        <v>103</v>
      </c>
      <c r="D226" s="51" t="s">
        <v>8</v>
      </c>
      <c r="E226" s="51" t="s">
        <v>1</v>
      </c>
      <c r="F226" s="45">
        <f t="shared" ref="F226:G227" si="116">F227</f>
        <v>0</v>
      </c>
      <c r="G226" s="21">
        <f t="shared" si="116"/>
        <v>0</v>
      </c>
    </row>
    <row r="227" spans="1:7" ht="26.4" hidden="1" outlineLevel="7">
      <c r="A227" s="64" t="s">
        <v>9</v>
      </c>
      <c r="B227" s="51" t="s">
        <v>17</v>
      </c>
      <c r="C227" s="51" t="s">
        <v>103</v>
      </c>
      <c r="D227" s="51" t="s">
        <v>10</v>
      </c>
      <c r="E227" s="51" t="s">
        <v>1</v>
      </c>
      <c r="F227" s="45">
        <f t="shared" si="116"/>
        <v>0</v>
      </c>
      <c r="G227" s="21">
        <f t="shared" si="116"/>
        <v>0</v>
      </c>
    </row>
    <row r="228" spans="1:7" hidden="1" outlineLevel="7">
      <c r="A228" s="64" t="s">
        <v>445</v>
      </c>
      <c r="B228" s="51" t="s">
        <v>17</v>
      </c>
      <c r="C228" s="51" t="s">
        <v>103</v>
      </c>
      <c r="D228" s="51" t="s">
        <v>45</v>
      </c>
      <c r="E228" s="51" t="s">
        <v>1</v>
      </c>
      <c r="F228" s="45">
        <f t="shared" ref="F228:G228" si="117">F229+F231</f>
        <v>0</v>
      </c>
      <c r="G228" s="21">
        <f t="shared" si="117"/>
        <v>0</v>
      </c>
    </row>
    <row r="229" spans="1:7" ht="26.4" hidden="1" outlineLevel="7">
      <c r="A229" s="64" t="s">
        <v>19</v>
      </c>
      <c r="B229" s="51" t="s">
        <v>17</v>
      </c>
      <c r="C229" s="51" t="s">
        <v>103</v>
      </c>
      <c r="D229" s="51" t="s">
        <v>45</v>
      </c>
      <c r="E229" s="51" t="s">
        <v>20</v>
      </c>
      <c r="F229" s="45">
        <f t="shared" ref="F229:G229" si="118">F230</f>
        <v>0</v>
      </c>
      <c r="G229" s="21">
        <f t="shared" si="118"/>
        <v>0</v>
      </c>
    </row>
    <row r="230" spans="1:7" ht="26.4" hidden="1" outlineLevel="7">
      <c r="A230" s="64" t="s">
        <v>21</v>
      </c>
      <c r="B230" s="51" t="s">
        <v>17</v>
      </c>
      <c r="C230" s="51" t="s">
        <v>103</v>
      </c>
      <c r="D230" s="51" t="s">
        <v>45</v>
      </c>
      <c r="E230" s="51" t="s">
        <v>22</v>
      </c>
      <c r="F230" s="54"/>
      <c r="G230" s="55"/>
    </row>
    <row r="231" spans="1:7" hidden="1" outlineLevel="7">
      <c r="A231" s="64" t="s">
        <v>61</v>
      </c>
      <c r="B231" s="51" t="s">
        <v>17</v>
      </c>
      <c r="C231" s="51" t="s">
        <v>103</v>
      </c>
      <c r="D231" s="51" t="s">
        <v>45</v>
      </c>
      <c r="E231" s="51" t="s">
        <v>62</v>
      </c>
      <c r="F231" s="45">
        <f t="shared" ref="F231:G231" si="119">F232</f>
        <v>0</v>
      </c>
      <c r="G231" s="21">
        <f t="shared" si="119"/>
        <v>0</v>
      </c>
    </row>
    <row r="232" spans="1:7" hidden="1" outlineLevel="7">
      <c r="A232" s="59" t="s">
        <v>63</v>
      </c>
      <c r="B232" s="51" t="s">
        <v>17</v>
      </c>
      <c r="C232" s="51" t="s">
        <v>103</v>
      </c>
      <c r="D232" s="51" t="s">
        <v>45</v>
      </c>
      <c r="E232" s="51" t="s">
        <v>64</v>
      </c>
      <c r="F232" s="54"/>
      <c r="G232" s="55"/>
    </row>
    <row r="233" spans="1:7" outlineLevel="7">
      <c r="A233" s="62" t="s">
        <v>77</v>
      </c>
      <c r="B233" s="63" t="s">
        <v>30</v>
      </c>
      <c r="C233" s="63" t="s">
        <v>3</v>
      </c>
      <c r="D233" s="63" t="s">
        <v>4</v>
      </c>
      <c r="E233" s="63" t="s">
        <v>1</v>
      </c>
      <c r="F233" s="41">
        <f t="shared" ref="F233:G233" si="120">F234+F240+F256+F280+F286</f>
        <v>40388.239430000001</v>
      </c>
      <c r="G233" s="42">
        <f t="shared" si="120"/>
        <v>41757.239430000001</v>
      </c>
    </row>
    <row r="234" spans="1:7" outlineLevel="7">
      <c r="A234" s="43" t="s">
        <v>78</v>
      </c>
      <c r="B234" s="44" t="s">
        <v>30</v>
      </c>
      <c r="C234" s="44" t="s">
        <v>35</v>
      </c>
      <c r="D234" s="44" t="s">
        <v>4</v>
      </c>
      <c r="E234" s="44" t="s">
        <v>1</v>
      </c>
      <c r="F234" s="45">
        <f t="shared" ref="F234:G234" si="121">F235</f>
        <v>1710.8523499999999</v>
      </c>
      <c r="G234" s="21">
        <f t="shared" si="121"/>
        <v>1710.8523499999999</v>
      </c>
    </row>
    <row r="235" spans="1:7" ht="18.75" customHeight="1" outlineLevel="7">
      <c r="A235" s="43" t="s">
        <v>7</v>
      </c>
      <c r="B235" s="44" t="s">
        <v>30</v>
      </c>
      <c r="C235" s="44" t="s">
        <v>35</v>
      </c>
      <c r="D235" s="44" t="s">
        <v>8</v>
      </c>
      <c r="E235" s="44" t="s">
        <v>1</v>
      </c>
      <c r="F235" s="45">
        <f t="shared" ref="F235:G235" si="122">F236</f>
        <v>1710.8523499999999</v>
      </c>
      <c r="G235" s="21">
        <f t="shared" si="122"/>
        <v>1710.8523499999999</v>
      </c>
    </row>
    <row r="236" spans="1:7" ht="26.4" outlineLevel="5">
      <c r="A236" s="43" t="s">
        <v>9</v>
      </c>
      <c r="B236" s="44" t="s">
        <v>30</v>
      </c>
      <c r="C236" s="44" t="s">
        <v>35</v>
      </c>
      <c r="D236" s="44" t="s">
        <v>10</v>
      </c>
      <c r="E236" s="44" t="s">
        <v>1</v>
      </c>
      <c r="F236" s="45">
        <f t="shared" ref="F236:G237" si="123">F237</f>
        <v>1710.8523499999999</v>
      </c>
      <c r="G236" s="21">
        <f t="shared" si="123"/>
        <v>1710.8523499999999</v>
      </c>
    </row>
    <row r="237" spans="1:7" ht="39.6" outlineLevel="6">
      <c r="A237" s="53" t="s">
        <v>482</v>
      </c>
      <c r="B237" s="44" t="s">
        <v>30</v>
      </c>
      <c r="C237" s="44" t="s">
        <v>35</v>
      </c>
      <c r="D237" s="44" t="s">
        <v>79</v>
      </c>
      <c r="E237" s="44" t="s">
        <v>1</v>
      </c>
      <c r="F237" s="45">
        <f t="shared" si="123"/>
        <v>1710.8523499999999</v>
      </c>
      <c r="G237" s="21">
        <f t="shared" si="123"/>
        <v>1710.8523499999999</v>
      </c>
    </row>
    <row r="238" spans="1:7" ht="26.4" outlineLevel="7">
      <c r="A238" s="43" t="s">
        <v>19</v>
      </c>
      <c r="B238" s="44" t="s">
        <v>30</v>
      </c>
      <c r="C238" s="44" t="s">
        <v>35</v>
      </c>
      <c r="D238" s="44" t="s">
        <v>79</v>
      </c>
      <c r="E238" s="44" t="s">
        <v>20</v>
      </c>
      <c r="F238" s="45">
        <f t="shared" ref="F238:G238" si="124">F239</f>
        <v>1710.8523499999999</v>
      </c>
      <c r="G238" s="21">
        <f t="shared" si="124"/>
        <v>1710.8523499999999</v>
      </c>
    </row>
    <row r="239" spans="1:7" ht="26.4" outlineLevel="6">
      <c r="A239" s="43" t="s">
        <v>21</v>
      </c>
      <c r="B239" s="44" t="s">
        <v>30</v>
      </c>
      <c r="C239" s="44" t="s">
        <v>35</v>
      </c>
      <c r="D239" s="44" t="s">
        <v>79</v>
      </c>
      <c r="E239" s="44" t="s">
        <v>22</v>
      </c>
      <c r="F239" s="45">
        <v>1710.8523499999999</v>
      </c>
      <c r="G239" s="21">
        <v>1710.8523499999999</v>
      </c>
    </row>
    <row r="240" spans="1:7" outlineLevel="7">
      <c r="A240" s="43" t="s">
        <v>80</v>
      </c>
      <c r="B240" s="44" t="s">
        <v>30</v>
      </c>
      <c r="C240" s="44" t="s">
        <v>81</v>
      </c>
      <c r="D240" s="44" t="s">
        <v>4</v>
      </c>
      <c r="E240" s="44" t="s">
        <v>1</v>
      </c>
      <c r="F240" s="45">
        <f t="shared" ref="F240:G240" si="125">F241</f>
        <v>3513.38708</v>
      </c>
      <c r="G240" s="21">
        <f t="shared" si="125"/>
        <v>3513.38708</v>
      </c>
    </row>
    <row r="241" spans="1:7" ht="31.2" customHeight="1">
      <c r="A241" s="43" t="s">
        <v>483</v>
      </c>
      <c r="B241" s="44" t="s">
        <v>30</v>
      </c>
      <c r="C241" s="44" t="s">
        <v>81</v>
      </c>
      <c r="D241" s="44" t="s">
        <v>82</v>
      </c>
      <c r="E241" s="44" t="s">
        <v>1</v>
      </c>
      <c r="F241" s="45">
        <f t="shared" ref="F241:G241" si="126">F242</f>
        <v>3513.38708</v>
      </c>
      <c r="G241" s="21">
        <f t="shared" si="126"/>
        <v>3513.38708</v>
      </c>
    </row>
    <row r="242" spans="1:7" ht="26.4" outlineLevel="1">
      <c r="A242" s="43" t="s">
        <v>484</v>
      </c>
      <c r="B242" s="44" t="s">
        <v>30</v>
      </c>
      <c r="C242" s="44" t="s">
        <v>81</v>
      </c>
      <c r="D242" s="44" t="s">
        <v>83</v>
      </c>
      <c r="E242" s="44" t="s">
        <v>1</v>
      </c>
      <c r="F242" s="45">
        <f t="shared" ref="F242:G242" si="127">F243+F250+F253</f>
        <v>3513.38708</v>
      </c>
      <c r="G242" s="21">
        <f t="shared" si="127"/>
        <v>3513.38708</v>
      </c>
    </row>
    <row r="243" spans="1:7" ht="26.4" outlineLevel="2">
      <c r="A243" s="43" t="s">
        <v>344</v>
      </c>
      <c r="B243" s="44" t="s">
        <v>30</v>
      </c>
      <c r="C243" s="44" t="s">
        <v>81</v>
      </c>
      <c r="D243" s="44" t="s">
        <v>84</v>
      </c>
      <c r="E243" s="44" t="s">
        <v>1</v>
      </c>
      <c r="F243" s="45">
        <f t="shared" ref="F243:G243" si="128">F244+F247</f>
        <v>3513.38708</v>
      </c>
      <c r="G243" s="21">
        <f t="shared" si="128"/>
        <v>3513.38708</v>
      </c>
    </row>
    <row r="244" spans="1:7" ht="39.6" outlineLevel="4">
      <c r="A244" s="43" t="s">
        <v>485</v>
      </c>
      <c r="B244" s="44" t="s">
        <v>30</v>
      </c>
      <c r="C244" s="44" t="s">
        <v>81</v>
      </c>
      <c r="D244" s="44" t="s">
        <v>85</v>
      </c>
      <c r="E244" s="44" t="s">
        <v>1</v>
      </c>
      <c r="F244" s="45">
        <f t="shared" ref="F244:G244" si="129">F245</f>
        <v>3510</v>
      </c>
      <c r="G244" s="21">
        <f t="shared" si="129"/>
        <v>3510</v>
      </c>
    </row>
    <row r="245" spans="1:7" outlineLevel="5">
      <c r="A245" s="43" t="s">
        <v>23</v>
      </c>
      <c r="B245" s="44" t="s">
        <v>30</v>
      </c>
      <c r="C245" s="44" t="s">
        <v>81</v>
      </c>
      <c r="D245" s="44" t="s">
        <v>85</v>
      </c>
      <c r="E245" s="44" t="s">
        <v>24</v>
      </c>
      <c r="F245" s="45">
        <f t="shared" ref="F245:G245" si="130">F246</f>
        <v>3510</v>
      </c>
      <c r="G245" s="21">
        <f t="shared" si="130"/>
        <v>3510</v>
      </c>
    </row>
    <row r="246" spans="1:7" ht="39.6" outlineLevel="6">
      <c r="A246" s="43" t="s">
        <v>86</v>
      </c>
      <c r="B246" s="44" t="s">
        <v>30</v>
      </c>
      <c r="C246" s="44" t="s">
        <v>81</v>
      </c>
      <c r="D246" s="44" t="s">
        <v>85</v>
      </c>
      <c r="E246" s="44" t="s">
        <v>87</v>
      </c>
      <c r="F246" s="45">
        <v>3510</v>
      </c>
      <c r="G246" s="21">
        <v>3510</v>
      </c>
    </row>
    <row r="247" spans="1:7" ht="42.6" customHeight="1" outlineLevel="7">
      <c r="A247" s="43" t="s">
        <v>486</v>
      </c>
      <c r="B247" s="44" t="s">
        <v>30</v>
      </c>
      <c r="C247" s="44" t="s">
        <v>81</v>
      </c>
      <c r="D247" s="44" t="s">
        <v>284</v>
      </c>
      <c r="E247" s="44" t="s">
        <v>1</v>
      </c>
      <c r="F247" s="45">
        <f t="shared" ref="F247:G247" si="131">F248</f>
        <v>3.3870800000000001</v>
      </c>
      <c r="G247" s="21">
        <f t="shared" si="131"/>
        <v>3.3870800000000001</v>
      </c>
    </row>
    <row r="248" spans="1:7" ht="26.4">
      <c r="A248" s="43" t="s">
        <v>19</v>
      </c>
      <c r="B248" s="44" t="s">
        <v>30</v>
      </c>
      <c r="C248" s="44" t="s">
        <v>81</v>
      </c>
      <c r="D248" s="44" t="s">
        <v>284</v>
      </c>
      <c r="E248" s="44" t="s">
        <v>20</v>
      </c>
      <c r="F248" s="45">
        <f t="shared" ref="F248:G248" si="132">F249</f>
        <v>3.3870800000000001</v>
      </c>
      <c r="G248" s="21">
        <f t="shared" si="132"/>
        <v>3.3870800000000001</v>
      </c>
    </row>
    <row r="249" spans="1:7" ht="26.4" outlineLevel="1">
      <c r="A249" s="43" t="s">
        <v>21</v>
      </c>
      <c r="B249" s="44" t="s">
        <v>30</v>
      </c>
      <c r="C249" s="44" t="s">
        <v>81</v>
      </c>
      <c r="D249" s="44" t="s">
        <v>284</v>
      </c>
      <c r="E249" s="44" t="s">
        <v>22</v>
      </c>
      <c r="F249" s="45">
        <v>3.3870800000000001</v>
      </c>
      <c r="G249" s="21">
        <v>3.3870800000000001</v>
      </c>
    </row>
    <row r="250" spans="1:7" ht="26.4" hidden="1" outlineLevel="1">
      <c r="A250" s="65" t="s">
        <v>609</v>
      </c>
      <c r="B250" s="46" t="s">
        <v>30</v>
      </c>
      <c r="C250" s="46" t="s">
        <v>81</v>
      </c>
      <c r="D250" s="46" t="s">
        <v>608</v>
      </c>
      <c r="E250" s="46" t="s">
        <v>1</v>
      </c>
      <c r="F250" s="45">
        <f t="shared" ref="F250:G250" si="133">F251</f>
        <v>0</v>
      </c>
      <c r="G250" s="21">
        <f t="shared" si="133"/>
        <v>0</v>
      </c>
    </row>
    <row r="251" spans="1:7" hidden="1" outlineLevel="1">
      <c r="A251" s="65" t="s">
        <v>23</v>
      </c>
      <c r="B251" s="46" t="s">
        <v>30</v>
      </c>
      <c r="C251" s="46" t="s">
        <v>81</v>
      </c>
      <c r="D251" s="46" t="s">
        <v>608</v>
      </c>
      <c r="E251" s="46" t="s">
        <v>24</v>
      </c>
      <c r="F251" s="45">
        <f t="shared" ref="F251:G251" si="134">F252</f>
        <v>0</v>
      </c>
      <c r="G251" s="21">
        <f t="shared" si="134"/>
        <v>0</v>
      </c>
    </row>
    <row r="252" spans="1:7" ht="39.6" hidden="1" outlineLevel="1">
      <c r="A252" s="65" t="s">
        <v>86</v>
      </c>
      <c r="B252" s="46" t="s">
        <v>30</v>
      </c>
      <c r="C252" s="46" t="s">
        <v>81</v>
      </c>
      <c r="D252" s="46" t="s">
        <v>608</v>
      </c>
      <c r="E252" s="46" t="s">
        <v>87</v>
      </c>
      <c r="F252" s="45">
        <v>0</v>
      </c>
      <c r="G252" s="21">
        <v>0</v>
      </c>
    </row>
    <row r="253" spans="1:7" ht="42" hidden="1" customHeight="1" outlineLevel="1">
      <c r="A253" s="43" t="s">
        <v>611</v>
      </c>
      <c r="B253" s="46" t="s">
        <v>30</v>
      </c>
      <c r="C253" s="46" t="s">
        <v>81</v>
      </c>
      <c r="D253" s="46" t="s">
        <v>610</v>
      </c>
      <c r="E253" s="46" t="s">
        <v>1</v>
      </c>
      <c r="F253" s="45">
        <f t="shared" ref="F253:G253" si="135">F254</f>
        <v>0</v>
      </c>
      <c r="G253" s="21">
        <f t="shared" si="135"/>
        <v>0</v>
      </c>
    </row>
    <row r="254" spans="1:7" hidden="1" outlineLevel="1">
      <c r="A254" s="65" t="s">
        <v>23</v>
      </c>
      <c r="B254" s="46" t="s">
        <v>30</v>
      </c>
      <c r="C254" s="46" t="s">
        <v>81</v>
      </c>
      <c r="D254" s="46" t="s">
        <v>610</v>
      </c>
      <c r="E254" s="46" t="s">
        <v>24</v>
      </c>
      <c r="F254" s="45">
        <f t="shared" ref="F254:G254" si="136">F255</f>
        <v>0</v>
      </c>
      <c r="G254" s="21">
        <f t="shared" si="136"/>
        <v>0</v>
      </c>
    </row>
    <row r="255" spans="1:7" ht="39.6" hidden="1" outlineLevel="1">
      <c r="A255" s="65" t="s">
        <v>86</v>
      </c>
      <c r="B255" s="46" t="s">
        <v>30</v>
      </c>
      <c r="C255" s="46" t="s">
        <v>81</v>
      </c>
      <c r="D255" s="46" t="s">
        <v>610</v>
      </c>
      <c r="E255" s="46" t="s">
        <v>87</v>
      </c>
      <c r="F255" s="45">
        <v>0</v>
      </c>
      <c r="G255" s="21">
        <v>0</v>
      </c>
    </row>
    <row r="256" spans="1:7" outlineLevel="2">
      <c r="A256" s="43" t="s">
        <v>88</v>
      </c>
      <c r="B256" s="44" t="s">
        <v>30</v>
      </c>
      <c r="C256" s="44" t="s">
        <v>89</v>
      </c>
      <c r="D256" s="44" t="s">
        <v>4</v>
      </c>
      <c r="E256" s="44" t="s">
        <v>1</v>
      </c>
      <c r="F256" s="45">
        <f t="shared" ref="F256:G256" si="137">F257</f>
        <v>33470</v>
      </c>
      <c r="G256" s="21">
        <f t="shared" si="137"/>
        <v>34839</v>
      </c>
    </row>
    <row r="257" spans="1:7" ht="26.4" outlineLevel="4">
      <c r="A257" s="43" t="s">
        <v>483</v>
      </c>
      <c r="B257" s="44" t="s">
        <v>30</v>
      </c>
      <c r="C257" s="44" t="s">
        <v>89</v>
      </c>
      <c r="D257" s="44" t="s">
        <v>82</v>
      </c>
      <c r="E257" s="44" t="s">
        <v>1</v>
      </c>
      <c r="F257" s="45">
        <f t="shared" ref="F257:G257" si="138">F258+F275</f>
        <v>33470</v>
      </c>
      <c r="G257" s="21">
        <f t="shared" si="138"/>
        <v>34839</v>
      </c>
    </row>
    <row r="258" spans="1:7" ht="26.4" outlineLevel="5">
      <c r="A258" s="43" t="s">
        <v>487</v>
      </c>
      <c r="B258" s="44" t="s">
        <v>30</v>
      </c>
      <c r="C258" s="44" t="s">
        <v>89</v>
      </c>
      <c r="D258" s="44" t="s">
        <v>90</v>
      </c>
      <c r="E258" s="44" t="s">
        <v>1</v>
      </c>
      <c r="F258" s="45">
        <f t="shared" ref="F258:G258" si="139">F259</f>
        <v>27303.030999999999</v>
      </c>
      <c r="G258" s="21">
        <f t="shared" si="139"/>
        <v>28303.030999999999</v>
      </c>
    </row>
    <row r="259" spans="1:7" ht="39.6" outlineLevel="6">
      <c r="A259" s="43" t="s">
        <v>345</v>
      </c>
      <c r="B259" s="44" t="s">
        <v>30</v>
      </c>
      <c r="C259" s="44" t="s">
        <v>89</v>
      </c>
      <c r="D259" s="44" t="s">
        <v>91</v>
      </c>
      <c r="E259" s="44" t="s">
        <v>1</v>
      </c>
      <c r="F259" s="45">
        <f t="shared" ref="F259:G259" si="140">F260+F263+F266+F269+F272</f>
        <v>27303.030999999999</v>
      </c>
      <c r="G259" s="21">
        <f t="shared" si="140"/>
        <v>28303.030999999999</v>
      </c>
    </row>
    <row r="260" spans="1:7" ht="26.4" outlineLevel="7">
      <c r="A260" s="43" t="s">
        <v>92</v>
      </c>
      <c r="B260" s="44" t="s">
        <v>30</v>
      </c>
      <c r="C260" s="44" t="s">
        <v>89</v>
      </c>
      <c r="D260" s="44" t="s">
        <v>93</v>
      </c>
      <c r="E260" s="44" t="s">
        <v>1</v>
      </c>
      <c r="F260" s="45">
        <f t="shared" ref="F260:G260" si="141">F261</f>
        <v>21500</v>
      </c>
      <c r="G260" s="21">
        <f t="shared" si="141"/>
        <v>21500</v>
      </c>
    </row>
    <row r="261" spans="1:7" outlineLevel="1">
      <c r="A261" s="43" t="s">
        <v>339</v>
      </c>
      <c r="B261" s="44" t="s">
        <v>30</v>
      </c>
      <c r="C261" s="44" t="s">
        <v>89</v>
      </c>
      <c r="D261" s="44" t="s">
        <v>93</v>
      </c>
      <c r="E261" s="44" t="s">
        <v>20</v>
      </c>
      <c r="F261" s="45">
        <f t="shared" ref="F261:G261" si="142">F262</f>
        <v>21500</v>
      </c>
      <c r="G261" s="21">
        <f t="shared" si="142"/>
        <v>21500</v>
      </c>
    </row>
    <row r="262" spans="1:7" ht="26.4" outlineLevel="2">
      <c r="A262" s="43" t="s">
        <v>338</v>
      </c>
      <c r="B262" s="44" t="s">
        <v>30</v>
      </c>
      <c r="C262" s="44" t="s">
        <v>89</v>
      </c>
      <c r="D262" s="44" t="s">
        <v>93</v>
      </c>
      <c r="E262" s="44" t="s">
        <v>22</v>
      </c>
      <c r="F262" s="45">
        <v>21500</v>
      </c>
      <c r="G262" s="21">
        <v>21500</v>
      </c>
    </row>
    <row r="263" spans="1:7" ht="26.4" outlineLevel="3">
      <c r="A263" s="43" t="s">
        <v>94</v>
      </c>
      <c r="B263" s="44" t="s">
        <v>30</v>
      </c>
      <c r="C263" s="44" t="s">
        <v>89</v>
      </c>
      <c r="D263" s="44" t="s">
        <v>95</v>
      </c>
      <c r="E263" s="44" t="s">
        <v>1</v>
      </c>
      <c r="F263" s="45">
        <f t="shared" ref="F263:G263" si="143">F264</f>
        <v>5500</v>
      </c>
      <c r="G263" s="21">
        <f t="shared" si="143"/>
        <v>6500</v>
      </c>
    </row>
    <row r="264" spans="1:7" ht="26.4" outlineLevel="4">
      <c r="A264" s="43" t="s">
        <v>19</v>
      </c>
      <c r="B264" s="44" t="s">
        <v>30</v>
      </c>
      <c r="C264" s="44" t="s">
        <v>89</v>
      </c>
      <c r="D264" s="44" t="s">
        <v>95</v>
      </c>
      <c r="E264" s="44" t="s">
        <v>20</v>
      </c>
      <c r="F264" s="45">
        <f t="shared" ref="F264:G264" si="144">F265</f>
        <v>5500</v>
      </c>
      <c r="G264" s="21">
        <f t="shared" si="144"/>
        <v>6500</v>
      </c>
    </row>
    <row r="265" spans="1:7" ht="28.2" customHeight="1" outlineLevel="5">
      <c r="A265" s="43" t="s">
        <v>21</v>
      </c>
      <c r="B265" s="44" t="s">
        <v>30</v>
      </c>
      <c r="C265" s="44" t="s">
        <v>89</v>
      </c>
      <c r="D265" s="44" t="s">
        <v>95</v>
      </c>
      <c r="E265" s="44" t="s">
        <v>22</v>
      </c>
      <c r="F265" s="45">
        <v>5500</v>
      </c>
      <c r="G265" s="21">
        <v>6500</v>
      </c>
    </row>
    <row r="266" spans="1:7" ht="0.6" hidden="1" customHeight="1" outlineLevel="5">
      <c r="A266" s="43" t="s">
        <v>334</v>
      </c>
      <c r="B266" s="44" t="s">
        <v>30</v>
      </c>
      <c r="C266" s="44" t="s">
        <v>89</v>
      </c>
      <c r="D266" s="44" t="s">
        <v>335</v>
      </c>
      <c r="E266" s="44" t="s">
        <v>1</v>
      </c>
      <c r="F266" s="45">
        <f t="shared" ref="F266:G266" si="145">F267</f>
        <v>0</v>
      </c>
      <c r="G266" s="21">
        <f t="shared" si="145"/>
        <v>0</v>
      </c>
    </row>
    <row r="267" spans="1:7" ht="28.8" hidden="1" customHeight="1" outlineLevel="5">
      <c r="A267" s="43" t="s">
        <v>336</v>
      </c>
      <c r="B267" s="44" t="s">
        <v>30</v>
      </c>
      <c r="C267" s="44" t="s">
        <v>89</v>
      </c>
      <c r="D267" s="44" t="s">
        <v>335</v>
      </c>
      <c r="E267" s="44" t="s">
        <v>126</v>
      </c>
      <c r="F267" s="45">
        <f t="shared" ref="F267:G267" si="146">F268</f>
        <v>0</v>
      </c>
      <c r="G267" s="21">
        <f t="shared" si="146"/>
        <v>0</v>
      </c>
    </row>
    <row r="268" spans="1:7" ht="20.399999999999999" hidden="1" customHeight="1" outlineLevel="5">
      <c r="A268" s="43" t="s">
        <v>337</v>
      </c>
      <c r="B268" s="44" t="s">
        <v>30</v>
      </c>
      <c r="C268" s="44" t="s">
        <v>89</v>
      </c>
      <c r="D268" s="44" t="s">
        <v>335</v>
      </c>
      <c r="E268" s="44" t="s">
        <v>128</v>
      </c>
      <c r="F268" s="45">
        <v>0</v>
      </c>
      <c r="G268" s="21">
        <v>0</v>
      </c>
    </row>
    <row r="269" spans="1:7" ht="26.4" hidden="1" outlineLevel="6">
      <c r="A269" s="43" t="s">
        <v>488</v>
      </c>
      <c r="B269" s="44" t="s">
        <v>30</v>
      </c>
      <c r="C269" s="44" t="s">
        <v>89</v>
      </c>
      <c r="D269" s="44" t="s">
        <v>96</v>
      </c>
      <c r="E269" s="44" t="s">
        <v>1</v>
      </c>
      <c r="F269" s="45">
        <f t="shared" ref="F269:G269" si="147">F270</f>
        <v>0</v>
      </c>
      <c r="G269" s="21">
        <f t="shared" si="147"/>
        <v>0</v>
      </c>
    </row>
    <row r="270" spans="1:7" ht="26.4" hidden="1" outlineLevel="7">
      <c r="A270" s="43" t="s">
        <v>19</v>
      </c>
      <c r="B270" s="44" t="s">
        <v>30</v>
      </c>
      <c r="C270" s="44" t="s">
        <v>89</v>
      </c>
      <c r="D270" s="44" t="s">
        <v>96</v>
      </c>
      <c r="E270" s="44" t="s">
        <v>20</v>
      </c>
      <c r="F270" s="45">
        <f t="shared" ref="F270:G270" si="148">F271</f>
        <v>0</v>
      </c>
      <c r="G270" s="21">
        <f t="shared" si="148"/>
        <v>0</v>
      </c>
    </row>
    <row r="271" spans="1:7" ht="26.4" hidden="1" outlineLevel="7">
      <c r="A271" s="43" t="s">
        <v>21</v>
      </c>
      <c r="B271" s="44" t="s">
        <v>30</v>
      </c>
      <c r="C271" s="44" t="s">
        <v>89</v>
      </c>
      <c r="D271" s="44" t="s">
        <v>96</v>
      </c>
      <c r="E271" s="44" t="s">
        <v>22</v>
      </c>
      <c r="F271" s="45">
        <v>0</v>
      </c>
      <c r="G271" s="21">
        <v>0</v>
      </c>
    </row>
    <row r="272" spans="1:7" ht="52.8" outlineLevel="7">
      <c r="A272" s="43" t="s">
        <v>489</v>
      </c>
      <c r="B272" s="44" t="s">
        <v>30</v>
      </c>
      <c r="C272" s="44" t="s">
        <v>89</v>
      </c>
      <c r="D272" s="44" t="s">
        <v>97</v>
      </c>
      <c r="E272" s="44" t="s">
        <v>1</v>
      </c>
      <c r="F272" s="45">
        <f t="shared" ref="F272:G272" si="149">F273</f>
        <v>303.03100000000001</v>
      </c>
      <c r="G272" s="21">
        <f t="shared" si="149"/>
        <v>303.03100000000001</v>
      </c>
    </row>
    <row r="273" spans="1:7" ht="26.4" outlineLevel="7">
      <c r="A273" s="43" t="s">
        <v>19</v>
      </c>
      <c r="B273" s="44" t="s">
        <v>30</v>
      </c>
      <c r="C273" s="44" t="s">
        <v>89</v>
      </c>
      <c r="D273" s="44" t="s">
        <v>97</v>
      </c>
      <c r="E273" s="44" t="s">
        <v>20</v>
      </c>
      <c r="F273" s="45">
        <f t="shared" ref="F273:G273" si="150">F274</f>
        <v>303.03100000000001</v>
      </c>
      <c r="G273" s="21">
        <f t="shared" si="150"/>
        <v>303.03100000000001</v>
      </c>
    </row>
    <row r="274" spans="1:7" ht="26.4" outlineLevel="1">
      <c r="A274" s="43" t="s">
        <v>21</v>
      </c>
      <c r="B274" s="44" t="s">
        <v>30</v>
      </c>
      <c r="C274" s="44" t="s">
        <v>89</v>
      </c>
      <c r="D274" s="44" t="s">
        <v>97</v>
      </c>
      <c r="E274" s="44" t="s">
        <v>22</v>
      </c>
      <c r="F274" s="45">
        <v>303.03100000000001</v>
      </c>
      <c r="G274" s="21">
        <v>303.03100000000001</v>
      </c>
    </row>
    <row r="275" spans="1:7" ht="26.4" outlineLevel="2">
      <c r="A275" s="43" t="s">
        <v>490</v>
      </c>
      <c r="B275" s="44" t="s">
        <v>30</v>
      </c>
      <c r="C275" s="44" t="s">
        <v>89</v>
      </c>
      <c r="D275" s="44" t="s">
        <v>98</v>
      </c>
      <c r="E275" s="44" t="s">
        <v>1</v>
      </c>
      <c r="F275" s="45">
        <f t="shared" ref="F275:G275" si="151">F276</f>
        <v>6166.9690000000001</v>
      </c>
      <c r="G275" s="21">
        <f t="shared" si="151"/>
        <v>6535.9690000000001</v>
      </c>
    </row>
    <row r="276" spans="1:7" ht="31.2" customHeight="1" outlineLevel="3">
      <c r="A276" s="43" t="s">
        <v>346</v>
      </c>
      <c r="B276" s="44" t="s">
        <v>30</v>
      </c>
      <c r="C276" s="44" t="s">
        <v>89</v>
      </c>
      <c r="D276" s="44" t="s">
        <v>99</v>
      </c>
      <c r="E276" s="44" t="s">
        <v>1</v>
      </c>
      <c r="F276" s="45">
        <f t="shared" ref="F276:G276" si="152">F277</f>
        <v>6166.9690000000001</v>
      </c>
      <c r="G276" s="21">
        <f t="shared" si="152"/>
        <v>6535.9690000000001</v>
      </c>
    </row>
    <row r="277" spans="1:7" ht="26.4" outlineLevel="4">
      <c r="A277" s="43" t="s">
        <v>100</v>
      </c>
      <c r="B277" s="44" t="s">
        <v>30</v>
      </c>
      <c r="C277" s="44" t="s">
        <v>89</v>
      </c>
      <c r="D277" s="44" t="s">
        <v>101</v>
      </c>
      <c r="E277" s="44" t="s">
        <v>1</v>
      </c>
      <c r="F277" s="45">
        <f t="shared" ref="F277:G277" si="153">F278</f>
        <v>6166.9690000000001</v>
      </c>
      <c r="G277" s="21">
        <f t="shared" si="153"/>
        <v>6535.9690000000001</v>
      </c>
    </row>
    <row r="278" spans="1:7" ht="26.4" outlineLevel="5">
      <c r="A278" s="43" t="s">
        <v>19</v>
      </c>
      <c r="B278" s="44" t="s">
        <v>30</v>
      </c>
      <c r="C278" s="44" t="s">
        <v>89</v>
      </c>
      <c r="D278" s="44" t="s">
        <v>101</v>
      </c>
      <c r="E278" s="44" t="s">
        <v>20</v>
      </c>
      <c r="F278" s="45">
        <f t="shared" ref="F278:G278" si="154">F279</f>
        <v>6166.9690000000001</v>
      </c>
      <c r="G278" s="21">
        <f t="shared" si="154"/>
        <v>6535.9690000000001</v>
      </c>
    </row>
    <row r="279" spans="1:7" ht="26.4" outlineLevel="6">
      <c r="A279" s="43" t="s">
        <v>21</v>
      </c>
      <c r="B279" s="44" t="s">
        <v>30</v>
      </c>
      <c r="C279" s="44" t="s">
        <v>89</v>
      </c>
      <c r="D279" s="44" t="s">
        <v>101</v>
      </c>
      <c r="E279" s="44" t="s">
        <v>22</v>
      </c>
      <c r="F279" s="45">
        <v>6166.9690000000001</v>
      </c>
      <c r="G279" s="21">
        <v>6535.9690000000001</v>
      </c>
    </row>
    <row r="280" spans="1:7" outlineLevel="7">
      <c r="A280" s="43" t="s">
        <v>102</v>
      </c>
      <c r="B280" s="44" t="s">
        <v>30</v>
      </c>
      <c r="C280" s="44" t="s">
        <v>103</v>
      </c>
      <c r="D280" s="44" t="s">
        <v>4</v>
      </c>
      <c r="E280" s="44" t="s">
        <v>1</v>
      </c>
      <c r="F280" s="45">
        <f t="shared" ref="F280:G280" si="155">F281</f>
        <v>824</v>
      </c>
      <c r="G280" s="21">
        <f t="shared" si="155"/>
        <v>824</v>
      </c>
    </row>
    <row r="281" spans="1:7" ht="26.4" outlineLevel="5">
      <c r="A281" s="43" t="s">
        <v>491</v>
      </c>
      <c r="B281" s="44" t="s">
        <v>30</v>
      </c>
      <c r="C281" s="44" t="s">
        <v>103</v>
      </c>
      <c r="D281" s="44" t="s">
        <v>104</v>
      </c>
      <c r="E281" s="44" t="s">
        <v>1</v>
      </c>
      <c r="F281" s="45">
        <f t="shared" ref="F281:G281" si="156">F282</f>
        <v>824</v>
      </c>
      <c r="G281" s="21">
        <f t="shared" si="156"/>
        <v>824</v>
      </c>
    </row>
    <row r="282" spans="1:7" ht="26.4" outlineLevel="6">
      <c r="A282" s="43" t="s">
        <v>347</v>
      </c>
      <c r="B282" s="44" t="s">
        <v>30</v>
      </c>
      <c r="C282" s="44" t="s">
        <v>103</v>
      </c>
      <c r="D282" s="44" t="s">
        <v>105</v>
      </c>
      <c r="E282" s="44" t="s">
        <v>1</v>
      </c>
      <c r="F282" s="45">
        <f t="shared" ref="F282:G282" si="157">F283</f>
        <v>824</v>
      </c>
      <c r="G282" s="21">
        <f t="shared" si="157"/>
        <v>824</v>
      </c>
    </row>
    <row r="283" spans="1:7" ht="56.4" customHeight="1" outlineLevel="7">
      <c r="A283" s="43" t="s">
        <v>492</v>
      </c>
      <c r="B283" s="44" t="s">
        <v>30</v>
      </c>
      <c r="C283" s="44" t="s">
        <v>103</v>
      </c>
      <c r="D283" s="44" t="s">
        <v>106</v>
      </c>
      <c r="E283" s="44" t="s">
        <v>1</v>
      </c>
      <c r="F283" s="45">
        <f t="shared" ref="F283:G283" si="158">F284</f>
        <v>824</v>
      </c>
      <c r="G283" s="21">
        <f t="shared" si="158"/>
        <v>824</v>
      </c>
    </row>
    <row r="284" spans="1:7" ht="26.4" outlineLevel="7">
      <c r="A284" s="43" t="s">
        <v>19</v>
      </c>
      <c r="B284" s="44" t="s">
        <v>30</v>
      </c>
      <c r="C284" s="44" t="s">
        <v>103</v>
      </c>
      <c r="D284" s="44" t="s">
        <v>106</v>
      </c>
      <c r="E284" s="44" t="s">
        <v>20</v>
      </c>
      <c r="F284" s="45">
        <f t="shared" ref="F284:G284" si="159">F285</f>
        <v>824</v>
      </c>
      <c r="G284" s="21">
        <f t="shared" si="159"/>
        <v>824</v>
      </c>
    </row>
    <row r="285" spans="1:7" ht="26.4" outlineLevel="7">
      <c r="A285" s="43" t="s">
        <v>21</v>
      </c>
      <c r="B285" s="44" t="s">
        <v>30</v>
      </c>
      <c r="C285" s="44" t="s">
        <v>103</v>
      </c>
      <c r="D285" s="44" t="s">
        <v>106</v>
      </c>
      <c r="E285" s="44" t="s">
        <v>22</v>
      </c>
      <c r="F285" s="45">
        <v>824</v>
      </c>
      <c r="G285" s="21">
        <v>824</v>
      </c>
    </row>
    <row r="286" spans="1:7" outlineLevel="7">
      <c r="A286" s="43" t="s">
        <v>107</v>
      </c>
      <c r="B286" s="44" t="s">
        <v>30</v>
      </c>
      <c r="C286" s="44" t="s">
        <v>108</v>
      </c>
      <c r="D286" s="44" t="s">
        <v>4</v>
      </c>
      <c r="E286" s="44" t="s">
        <v>1</v>
      </c>
      <c r="F286" s="45">
        <f>F287+F300+F305</f>
        <v>870</v>
      </c>
      <c r="G286" s="21">
        <f>G287+G300+G305</f>
        <v>870</v>
      </c>
    </row>
    <row r="287" spans="1:7" ht="27.75" customHeight="1" outlineLevel="5">
      <c r="A287" s="43" t="s">
        <v>493</v>
      </c>
      <c r="B287" s="44" t="s">
        <v>30</v>
      </c>
      <c r="C287" s="44" t="s">
        <v>108</v>
      </c>
      <c r="D287" s="44" t="s">
        <v>109</v>
      </c>
      <c r="E287" s="44" t="s">
        <v>1</v>
      </c>
      <c r="F287" s="45">
        <f t="shared" ref="F287:G287" si="160">F288</f>
        <v>470</v>
      </c>
      <c r="G287" s="21">
        <f t="shared" si="160"/>
        <v>470</v>
      </c>
    </row>
    <row r="288" spans="1:7" ht="26.4" outlineLevel="6">
      <c r="A288" s="43" t="s">
        <v>348</v>
      </c>
      <c r="B288" s="44" t="s">
        <v>30</v>
      </c>
      <c r="C288" s="44" t="s">
        <v>108</v>
      </c>
      <c r="D288" s="44" t="s">
        <v>110</v>
      </c>
      <c r="E288" s="44" t="s">
        <v>1</v>
      </c>
      <c r="F288" s="45">
        <f>F289+F294+F297</f>
        <v>470</v>
      </c>
      <c r="G288" s="21">
        <f>G289+G294+G297</f>
        <v>470</v>
      </c>
    </row>
    <row r="289" spans="1:7" ht="54.75" customHeight="1" outlineLevel="7">
      <c r="A289" s="43" t="s">
        <v>494</v>
      </c>
      <c r="B289" s="44" t="s">
        <v>30</v>
      </c>
      <c r="C289" s="44" t="s">
        <v>108</v>
      </c>
      <c r="D289" s="44" t="s">
        <v>111</v>
      </c>
      <c r="E289" s="44" t="s">
        <v>1</v>
      </c>
      <c r="F289" s="45">
        <f>F290+F292</f>
        <v>220</v>
      </c>
      <c r="G289" s="21">
        <f>G290+G292</f>
        <v>220</v>
      </c>
    </row>
    <row r="290" spans="1:7" ht="27.75" customHeight="1" outlineLevel="7">
      <c r="A290" s="43" t="s">
        <v>19</v>
      </c>
      <c r="B290" s="44" t="s">
        <v>30</v>
      </c>
      <c r="C290" s="44" t="s">
        <v>108</v>
      </c>
      <c r="D290" s="44" t="s">
        <v>111</v>
      </c>
      <c r="E290" s="44" t="s">
        <v>20</v>
      </c>
      <c r="F290" s="45">
        <f t="shared" ref="F290:G290" si="161">F291</f>
        <v>120</v>
      </c>
      <c r="G290" s="21">
        <f t="shared" si="161"/>
        <v>120</v>
      </c>
    </row>
    <row r="291" spans="1:7" ht="28.5" customHeight="1" outlineLevel="7">
      <c r="A291" s="43" t="s">
        <v>21</v>
      </c>
      <c r="B291" s="44" t="s">
        <v>30</v>
      </c>
      <c r="C291" s="44" t="s">
        <v>108</v>
      </c>
      <c r="D291" s="44" t="s">
        <v>111</v>
      </c>
      <c r="E291" s="44" t="s">
        <v>22</v>
      </c>
      <c r="F291" s="45">
        <v>120</v>
      </c>
      <c r="G291" s="21">
        <v>120</v>
      </c>
    </row>
    <row r="292" spans="1:7" ht="28.5" customHeight="1" outlineLevel="7">
      <c r="A292" s="43" t="s">
        <v>54</v>
      </c>
      <c r="B292" s="44" t="s">
        <v>30</v>
      </c>
      <c r="C292" s="44" t="s">
        <v>108</v>
      </c>
      <c r="D292" s="44" t="s">
        <v>111</v>
      </c>
      <c r="E292" s="44" t="s">
        <v>55</v>
      </c>
      <c r="F292" s="45">
        <f t="shared" ref="F292:G292" si="162">F293</f>
        <v>100</v>
      </c>
      <c r="G292" s="21">
        <f t="shared" si="162"/>
        <v>100</v>
      </c>
    </row>
    <row r="293" spans="1:7" outlineLevel="5">
      <c r="A293" s="43" t="s">
        <v>56</v>
      </c>
      <c r="B293" s="44" t="s">
        <v>30</v>
      </c>
      <c r="C293" s="44" t="s">
        <v>108</v>
      </c>
      <c r="D293" s="44" t="s">
        <v>111</v>
      </c>
      <c r="E293" s="44" t="s">
        <v>57</v>
      </c>
      <c r="F293" s="45">
        <v>100</v>
      </c>
      <c r="G293" s="21">
        <v>100</v>
      </c>
    </row>
    <row r="294" spans="1:7" ht="26.4" outlineLevel="5">
      <c r="A294" s="43" t="s">
        <v>495</v>
      </c>
      <c r="B294" s="44" t="s">
        <v>30</v>
      </c>
      <c r="C294" s="44" t="s">
        <v>108</v>
      </c>
      <c r="D294" s="44" t="s">
        <v>380</v>
      </c>
      <c r="E294" s="44" t="s">
        <v>1</v>
      </c>
      <c r="F294" s="45">
        <f t="shared" ref="F294:G294" si="163">F295</f>
        <v>250</v>
      </c>
      <c r="G294" s="21">
        <f t="shared" si="163"/>
        <v>250</v>
      </c>
    </row>
    <row r="295" spans="1:7" outlineLevel="5">
      <c r="A295" s="43" t="s">
        <v>23</v>
      </c>
      <c r="B295" s="44" t="s">
        <v>30</v>
      </c>
      <c r="C295" s="44" t="s">
        <v>108</v>
      </c>
      <c r="D295" s="44" t="s">
        <v>380</v>
      </c>
      <c r="E295" s="44" t="s">
        <v>24</v>
      </c>
      <c r="F295" s="45">
        <f t="shared" ref="F295:G295" si="164">F296</f>
        <v>250</v>
      </c>
      <c r="G295" s="21">
        <f t="shared" si="164"/>
        <v>250</v>
      </c>
    </row>
    <row r="296" spans="1:7" ht="39.6" outlineLevel="5">
      <c r="A296" s="43" t="s">
        <v>86</v>
      </c>
      <c r="B296" s="44" t="s">
        <v>30</v>
      </c>
      <c r="C296" s="44" t="s">
        <v>108</v>
      </c>
      <c r="D296" s="44" t="s">
        <v>380</v>
      </c>
      <c r="E296" s="44" t="s">
        <v>87</v>
      </c>
      <c r="F296" s="45">
        <v>250</v>
      </c>
      <c r="G296" s="21">
        <v>250</v>
      </c>
    </row>
    <row r="297" spans="1:7" hidden="1" outlineLevel="6">
      <c r="A297" s="49" t="s">
        <v>285</v>
      </c>
      <c r="B297" s="44" t="s">
        <v>30</v>
      </c>
      <c r="C297" s="44" t="s">
        <v>108</v>
      </c>
      <c r="D297" s="44" t="s">
        <v>286</v>
      </c>
      <c r="E297" s="44" t="s">
        <v>1</v>
      </c>
      <c r="F297" s="45">
        <f t="shared" ref="F297:G297" si="165">F298</f>
        <v>0</v>
      </c>
      <c r="G297" s="21">
        <f t="shared" si="165"/>
        <v>0</v>
      </c>
    </row>
    <row r="298" spans="1:7" ht="26.4" hidden="1" outlineLevel="7">
      <c r="A298" s="49" t="s">
        <v>19</v>
      </c>
      <c r="B298" s="44" t="s">
        <v>30</v>
      </c>
      <c r="C298" s="44" t="s">
        <v>108</v>
      </c>
      <c r="D298" s="44" t="s">
        <v>286</v>
      </c>
      <c r="E298" s="44" t="s">
        <v>20</v>
      </c>
      <c r="F298" s="45">
        <f t="shared" ref="F298:G298" si="166">F299</f>
        <v>0</v>
      </c>
      <c r="G298" s="21">
        <f t="shared" si="166"/>
        <v>0</v>
      </c>
    </row>
    <row r="299" spans="1:7" ht="26.4" hidden="1" outlineLevel="3">
      <c r="A299" s="49" t="s">
        <v>21</v>
      </c>
      <c r="B299" s="44" t="s">
        <v>30</v>
      </c>
      <c r="C299" s="44" t="s">
        <v>108</v>
      </c>
      <c r="D299" s="44" t="s">
        <v>286</v>
      </c>
      <c r="E299" s="44" t="s">
        <v>22</v>
      </c>
      <c r="F299" s="45"/>
      <c r="G299" s="21"/>
    </row>
    <row r="300" spans="1:7" ht="28.8" hidden="1" customHeight="1" outlineLevel="4">
      <c r="A300" s="49" t="s">
        <v>496</v>
      </c>
      <c r="B300" s="44" t="s">
        <v>30</v>
      </c>
      <c r="C300" s="44" t="s">
        <v>108</v>
      </c>
      <c r="D300" s="44" t="s">
        <v>270</v>
      </c>
      <c r="E300" s="44" t="s">
        <v>1</v>
      </c>
      <c r="F300" s="45">
        <f t="shared" ref="F300:G300" si="167">F301</f>
        <v>0</v>
      </c>
      <c r="G300" s="21">
        <f t="shared" si="167"/>
        <v>0</v>
      </c>
    </row>
    <row r="301" spans="1:7" ht="26.4" hidden="1" outlineLevel="5">
      <c r="A301" s="49" t="s">
        <v>497</v>
      </c>
      <c r="B301" s="44" t="s">
        <v>30</v>
      </c>
      <c r="C301" s="44" t="s">
        <v>108</v>
      </c>
      <c r="D301" s="44" t="s">
        <v>271</v>
      </c>
      <c r="E301" s="44" t="s">
        <v>1</v>
      </c>
      <c r="F301" s="45">
        <f t="shared" ref="F301:G301" si="168">F302</f>
        <v>0</v>
      </c>
      <c r="G301" s="21">
        <f t="shared" si="168"/>
        <v>0</v>
      </c>
    </row>
    <row r="302" spans="1:7" hidden="1" outlineLevel="6">
      <c r="A302" s="49" t="s">
        <v>269</v>
      </c>
      <c r="B302" s="44" t="s">
        <v>30</v>
      </c>
      <c r="C302" s="44" t="s">
        <v>108</v>
      </c>
      <c r="D302" s="44" t="s">
        <v>272</v>
      </c>
      <c r="E302" s="44" t="s">
        <v>1</v>
      </c>
      <c r="F302" s="45">
        <f t="shared" ref="F302:G302" si="169">F303</f>
        <v>0</v>
      </c>
      <c r="G302" s="21">
        <f t="shared" si="169"/>
        <v>0</v>
      </c>
    </row>
    <row r="303" spans="1:7" ht="26.4" hidden="1" outlineLevel="7">
      <c r="A303" s="43" t="s">
        <v>54</v>
      </c>
      <c r="B303" s="44" t="s">
        <v>30</v>
      </c>
      <c r="C303" s="44" t="s">
        <v>108</v>
      </c>
      <c r="D303" s="44" t="s">
        <v>272</v>
      </c>
      <c r="E303" s="44" t="s">
        <v>55</v>
      </c>
      <c r="F303" s="45">
        <f t="shared" ref="F303:G303" si="170">F304</f>
        <v>0</v>
      </c>
      <c r="G303" s="21">
        <f t="shared" si="170"/>
        <v>0</v>
      </c>
    </row>
    <row r="304" spans="1:7" hidden="1" outlineLevel="1">
      <c r="A304" s="43" t="s">
        <v>56</v>
      </c>
      <c r="B304" s="44" t="s">
        <v>30</v>
      </c>
      <c r="C304" s="44" t="s">
        <v>108</v>
      </c>
      <c r="D304" s="44" t="s">
        <v>272</v>
      </c>
      <c r="E304" s="44" t="s">
        <v>57</v>
      </c>
      <c r="F304" s="45"/>
      <c r="G304" s="21"/>
    </row>
    <row r="305" spans="1:7" ht="17.25" customHeight="1" outlineLevel="2">
      <c r="A305" s="43" t="s">
        <v>7</v>
      </c>
      <c r="B305" s="44" t="s">
        <v>30</v>
      </c>
      <c r="C305" s="44" t="s">
        <v>108</v>
      </c>
      <c r="D305" s="44" t="s">
        <v>8</v>
      </c>
      <c r="E305" s="44" t="s">
        <v>1</v>
      </c>
      <c r="F305" s="45">
        <f t="shared" ref="F305:G305" si="171">F306+F310</f>
        <v>400</v>
      </c>
      <c r="G305" s="21">
        <f t="shared" si="171"/>
        <v>400</v>
      </c>
    </row>
    <row r="306" spans="1:7" ht="26.4" outlineLevel="4">
      <c r="A306" s="43" t="s">
        <v>9</v>
      </c>
      <c r="B306" s="44" t="s">
        <v>30</v>
      </c>
      <c r="C306" s="44" t="s">
        <v>108</v>
      </c>
      <c r="D306" s="44" t="s">
        <v>10</v>
      </c>
      <c r="E306" s="44" t="s">
        <v>1</v>
      </c>
      <c r="F306" s="45">
        <f t="shared" ref="F306:G306" si="172">F307</f>
        <v>400</v>
      </c>
      <c r="G306" s="21">
        <f t="shared" si="172"/>
        <v>400</v>
      </c>
    </row>
    <row r="307" spans="1:7" ht="21" customHeight="1" outlineLevel="5">
      <c r="A307" s="43" t="s">
        <v>112</v>
      </c>
      <c r="B307" s="44" t="s">
        <v>30</v>
      </c>
      <c r="C307" s="44" t="s">
        <v>108</v>
      </c>
      <c r="D307" s="44" t="s">
        <v>113</v>
      </c>
      <c r="E307" s="44" t="s">
        <v>1</v>
      </c>
      <c r="F307" s="45">
        <f t="shared" ref="F307:G307" si="173">F308</f>
        <v>400</v>
      </c>
      <c r="G307" s="21">
        <f t="shared" si="173"/>
        <v>400</v>
      </c>
    </row>
    <row r="308" spans="1:7" ht="26.4" outlineLevel="6">
      <c r="A308" s="43" t="s">
        <v>19</v>
      </c>
      <c r="B308" s="44" t="s">
        <v>30</v>
      </c>
      <c r="C308" s="44" t="s">
        <v>108</v>
      </c>
      <c r="D308" s="44" t="s">
        <v>113</v>
      </c>
      <c r="E308" s="44" t="s">
        <v>20</v>
      </c>
      <c r="F308" s="45">
        <f t="shared" ref="F308:G308" si="174">F309</f>
        <v>400</v>
      </c>
      <c r="G308" s="21">
        <f t="shared" si="174"/>
        <v>400</v>
      </c>
    </row>
    <row r="309" spans="1:7" ht="26.4" outlineLevel="7">
      <c r="A309" s="43" t="s">
        <v>21</v>
      </c>
      <c r="B309" s="44" t="s">
        <v>30</v>
      </c>
      <c r="C309" s="44" t="s">
        <v>108</v>
      </c>
      <c r="D309" s="44" t="s">
        <v>113</v>
      </c>
      <c r="E309" s="44" t="s">
        <v>22</v>
      </c>
      <c r="F309" s="45">
        <v>400</v>
      </c>
      <c r="G309" s="21">
        <v>400</v>
      </c>
    </row>
    <row r="310" spans="1:7" ht="0.6" hidden="1" customHeight="1" outlineLevel="7">
      <c r="A310" s="53" t="s">
        <v>445</v>
      </c>
      <c r="B310" s="51" t="s">
        <v>30</v>
      </c>
      <c r="C310" s="51" t="s">
        <v>108</v>
      </c>
      <c r="D310" s="51" t="s">
        <v>45</v>
      </c>
      <c r="E310" s="51" t="s">
        <v>1</v>
      </c>
      <c r="F310" s="45">
        <f t="shared" ref="F310:G310" si="175">F311</f>
        <v>0</v>
      </c>
      <c r="G310" s="21">
        <f t="shared" si="175"/>
        <v>0</v>
      </c>
    </row>
    <row r="311" spans="1:7" hidden="1" outlineLevel="7">
      <c r="A311" s="15" t="s">
        <v>23</v>
      </c>
      <c r="B311" s="12" t="s">
        <v>30</v>
      </c>
      <c r="C311" s="51" t="s">
        <v>108</v>
      </c>
      <c r="D311" s="51" t="s">
        <v>45</v>
      </c>
      <c r="E311" s="51" t="s">
        <v>24</v>
      </c>
      <c r="F311" s="45">
        <f t="shared" ref="F311:G311" si="176">F312</f>
        <v>0</v>
      </c>
      <c r="G311" s="21">
        <f t="shared" si="176"/>
        <v>0</v>
      </c>
    </row>
    <row r="312" spans="1:7" ht="39.6" hidden="1" outlineLevel="7">
      <c r="A312" s="53" t="s">
        <v>86</v>
      </c>
      <c r="B312" s="51" t="s">
        <v>30</v>
      </c>
      <c r="C312" s="51" t="s">
        <v>108</v>
      </c>
      <c r="D312" s="51" t="s">
        <v>45</v>
      </c>
      <c r="E312" s="51" t="s">
        <v>87</v>
      </c>
      <c r="F312" s="45"/>
      <c r="G312" s="21"/>
    </row>
    <row r="313" spans="1:7" outlineLevel="1" collapsed="1">
      <c r="A313" s="62" t="s">
        <v>114</v>
      </c>
      <c r="B313" s="63" t="s">
        <v>35</v>
      </c>
      <c r="C313" s="63" t="s">
        <v>3</v>
      </c>
      <c r="D313" s="63" t="s">
        <v>4</v>
      </c>
      <c r="E313" s="63" t="s">
        <v>1</v>
      </c>
      <c r="F313" s="41">
        <f t="shared" ref="F313:G313" si="177">F314+F334+F372+F412</f>
        <v>24859.968739999997</v>
      </c>
      <c r="G313" s="42">
        <f t="shared" si="177"/>
        <v>24851.370360000001</v>
      </c>
    </row>
    <row r="314" spans="1:7" outlineLevel="2">
      <c r="A314" s="43" t="s">
        <v>115</v>
      </c>
      <c r="B314" s="44" t="s">
        <v>35</v>
      </c>
      <c r="C314" s="44" t="s">
        <v>2</v>
      </c>
      <c r="D314" s="44" t="s">
        <v>4</v>
      </c>
      <c r="E314" s="44" t="s">
        <v>1</v>
      </c>
      <c r="F314" s="45">
        <f>F315+F326</f>
        <v>3762</v>
      </c>
      <c r="G314" s="21">
        <f>G315+G326</f>
        <v>3762</v>
      </c>
    </row>
    <row r="315" spans="1:7" ht="28.2" customHeight="1" outlineLevel="4">
      <c r="A315" s="43" t="s">
        <v>498</v>
      </c>
      <c r="B315" s="44" t="s">
        <v>35</v>
      </c>
      <c r="C315" s="44" t="s">
        <v>2</v>
      </c>
      <c r="D315" s="44" t="s">
        <v>116</v>
      </c>
      <c r="E315" s="44" t="s">
        <v>1</v>
      </c>
      <c r="F315" s="45">
        <f t="shared" ref="F315:G315" si="178">F316</f>
        <v>3754</v>
      </c>
      <c r="G315" s="21">
        <f t="shared" si="178"/>
        <v>3754</v>
      </c>
    </row>
    <row r="316" spans="1:7" ht="29.25" customHeight="1" outlineLevel="5">
      <c r="A316" s="43" t="s">
        <v>349</v>
      </c>
      <c r="B316" s="44" t="s">
        <v>35</v>
      </c>
      <c r="C316" s="44" t="s">
        <v>2</v>
      </c>
      <c r="D316" s="44" t="s">
        <v>117</v>
      </c>
      <c r="E316" s="44" t="s">
        <v>1</v>
      </c>
      <c r="F316" s="45">
        <f>F317+F320+F323</f>
        <v>3754</v>
      </c>
      <c r="G316" s="21">
        <f>G317+G320+G323</f>
        <v>3754</v>
      </c>
    </row>
    <row r="317" spans="1:7" outlineLevel="6">
      <c r="A317" s="43" t="s">
        <v>287</v>
      </c>
      <c r="B317" s="44" t="s">
        <v>35</v>
      </c>
      <c r="C317" s="44" t="s">
        <v>2</v>
      </c>
      <c r="D317" s="44" t="s">
        <v>278</v>
      </c>
      <c r="E317" s="44" t="s">
        <v>1</v>
      </c>
      <c r="F317" s="45">
        <f t="shared" ref="F317:G317" si="179">F318</f>
        <v>54</v>
      </c>
      <c r="G317" s="21">
        <f t="shared" si="179"/>
        <v>54</v>
      </c>
    </row>
    <row r="318" spans="1:7" ht="26.4" outlineLevel="7">
      <c r="A318" s="43" t="s">
        <v>19</v>
      </c>
      <c r="B318" s="44" t="s">
        <v>35</v>
      </c>
      <c r="C318" s="44" t="s">
        <v>2</v>
      </c>
      <c r="D318" s="44" t="s">
        <v>278</v>
      </c>
      <c r="E318" s="44" t="s">
        <v>20</v>
      </c>
      <c r="F318" s="45">
        <f t="shared" ref="F318:G318" si="180">F319</f>
        <v>54</v>
      </c>
      <c r="G318" s="21">
        <f t="shared" si="180"/>
        <v>54</v>
      </c>
    </row>
    <row r="319" spans="1:7" ht="26.4" outlineLevel="6">
      <c r="A319" s="43" t="s">
        <v>21</v>
      </c>
      <c r="B319" s="44" t="s">
        <v>35</v>
      </c>
      <c r="C319" s="44" t="s">
        <v>2</v>
      </c>
      <c r="D319" s="44" t="s">
        <v>278</v>
      </c>
      <c r="E319" s="44" t="s">
        <v>22</v>
      </c>
      <c r="F319" s="45">
        <v>54</v>
      </c>
      <c r="G319" s="21">
        <v>54</v>
      </c>
    </row>
    <row r="320" spans="1:7" ht="26.4" outlineLevel="7">
      <c r="A320" s="43" t="s">
        <v>118</v>
      </c>
      <c r="B320" s="44" t="s">
        <v>35</v>
      </c>
      <c r="C320" s="44" t="s">
        <v>2</v>
      </c>
      <c r="D320" s="44" t="s">
        <v>279</v>
      </c>
      <c r="E320" s="44" t="s">
        <v>1</v>
      </c>
      <c r="F320" s="45">
        <f t="shared" ref="F320:G320" si="181">F321</f>
        <v>800</v>
      </c>
      <c r="G320" s="21">
        <f t="shared" si="181"/>
        <v>800</v>
      </c>
    </row>
    <row r="321" spans="1:7" ht="26.4" outlineLevel="4">
      <c r="A321" s="43" t="s">
        <v>19</v>
      </c>
      <c r="B321" s="44" t="s">
        <v>35</v>
      </c>
      <c r="C321" s="44" t="s">
        <v>2</v>
      </c>
      <c r="D321" s="44" t="s">
        <v>279</v>
      </c>
      <c r="E321" s="44" t="s">
        <v>20</v>
      </c>
      <c r="F321" s="45">
        <f t="shared" ref="F321:G321" si="182">F322</f>
        <v>800</v>
      </c>
      <c r="G321" s="21">
        <f t="shared" si="182"/>
        <v>800</v>
      </c>
    </row>
    <row r="322" spans="1:7" ht="28.5" customHeight="1" outlineLevel="5">
      <c r="A322" s="43" t="s">
        <v>21</v>
      </c>
      <c r="B322" s="44" t="s">
        <v>35</v>
      </c>
      <c r="C322" s="44" t="s">
        <v>2</v>
      </c>
      <c r="D322" s="44" t="s">
        <v>279</v>
      </c>
      <c r="E322" s="44" t="s">
        <v>22</v>
      </c>
      <c r="F322" s="45">
        <v>800</v>
      </c>
      <c r="G322" s="21">
        <v>800</v>
      </c>
    </row>
    <row r="323" spans="1:7" outlineLevel="5">
      <c r="A323" s="43" t="s">
        <v>314</v>
      </c>
      <c r="B323" s="44" t="s">
        <v>35</v>
      </c>
      <c r="C323" s="44" t="s">
        <v>2</v>
      </c>
      <c r="D323" s="44" t="s">
        <v>313</v>
      </c>
      <c r="E323" s="44" t="s">
        <v>1</v>
      </c>
      <c r="F323" s="45">
        <f t="shared" ref="F323:G323" si="183">F324</f>
        <v>2900</v>
      </c>
      <c r="G323" s="21">
        <f t="shared" si="183"/>
        <v>2900</v>
      </c>
    </row>
    <row r="324" spans="1:7" ht="26.4" outlineLevel="5">
      <c r="A324" s="43" t="s">
        <v>19</v>
      </c>
      <c r="B324" s="44" t="s">
        <v>35</v>
      </c>
      <c r="C324" s="44" t="s">
        <v>2</v>
      </c>
      <c r="D324" s="44" t="s">
        <v>313</v>
      </c>
      <c r="E324" s="44" t="s">
        <v>20</v>
      </c>
      <c r="F324" s="45">
        <f t="shared" ref="F324:G324" si="184">F325</f>
        <v>2900</v>
      </c>
      <c r="G324" s="21">
        <f t="shared" si="184"/>
        <v>2900</v>
      </c>
    </row>
    <row r="325" spans="1:7" ht="26.4" outlineLevel="5">
      <c r="A325" s="43" t="s">
        <v>21</v>
      </c>
      <c r="B325" s="44" t="s">
        <v>35</v>
      </c>
      <c r="C325" s="44" t="s">
        <v>2</v>
      </c>
      <c r="D325" s="44" t="s">
        <v>313</v>
      </c>
      <c r="E325" s="44" t="s">
        <v>22</v>
      </c>
      <c r="F325" s="45">
        <v>2900</v>
      </c>
      <c r="G325" s="21">
        <v>2900</v>
      </c>
    </row>
    <row r="326" spans="1:7" ht="18" customHeight="1" outlineLevel="6">
      <c r="A326" s="43" t="s">
        <v>7</v>
      </c>
      <c r="B326" s="44" t="s">
        <v>35</v>
      </c>
      <c r="C326" s="44" t="s">
        <v>2</v>
      </c>
      <c r="D326" s="44" t="s">
        <v>8</v>
      </c>
      <c r="E326" s="44" t="s">
        <v>1</v>
      </c>
      <c r="F326" s="45">
        <f t="shared" ref="F326:G326" si="185">F327</f>
        <v>8</v>
      </c>
      <c r="G326" s="21">
        <f t="shared" si="185"/>
        <v>8</v>
      </c>
    </row>
    <row r="327" spans="1:7" ht="27" customHeight="1" outlineLevel="3">
      <c r="A327" s="43" t="s">
        <v>9</v>
      </c>
      <c r="B327" s="44" t="s">
        <v>35</v>
      </c>
      <c r="C327" s="44" t="s">
        <v>2</v>
      </c>
      <c r="D327" s="44" t="s">
        <v>10</v>
      </c>
      <c r="E327" s="44" t="s">
        <v>1</v>
      </c>
      <c r="F327" s="16">
        <f t="shared" ref="F327:G327" si="186">F328+F331</f>
        <v>8</v>
      </c>
      <c r="G327" s="16">
        <f t="shared" si="186"/>
        <v>8</v>
      </c>
    </row>
    <row r="328" spans="1:7" ht="27" hidden="1" customHeight="1" outlineLevel="3">
      <c r="A328" s="50" t="s">
        <v>328</v>
      </c>
      <c r="B328" s="51" t="s">
        <v>35</v>
      </c>
      <c r="C328" s="51" t="s">
        <v>2</v>
      </c>
      <c r="D328" s="51" t="s">
        <v>329</v>
      </c>
      <c r="E328" s="51" t="s">
        <v>1</v>
      </c>
      <c r="F328" s="16">
        <f t="shared" ref="F328:G328" si="187">F329</f>
        <v>0</v>
      </c>
      <c r="G328" s="16">
        <f t="shared" si="187"/>
        <v>0</v>
      </c>
    </row>
    <row r="329" spans="1:7" ht="27" hidden="1" customHeight="1" outlineLevel="3">
      <c r="A329" s="52" t="s">
        <v>19</v>
      </c>
      <c r="B329" s="51" t="s">
        <v>35</v>
      </c>
      <c r="C329" s="51" t="s">
        <v>2</v>
      </c>
      <c r="D329" s="51" t="s">
        <v>329</v>
      </c>
      <c r="E329" s="51" t="s">
        <v>20</v>
      </c>
      <c r="F329" s="16">
        <f t="shared" ref="F329:G329" si="188">F330</f>
        <v>0</v>
      </c>
      <c r="G329" s="16">
        <f t="shared" si="188"/>
        <v>0</v>
      </c>
    </row>
    <row r="330" spans="1:7" ht="27" hidden="1" customHeight="1" outlineLevel="3">
      <c r="A330" s="53" t="s">
        <v>21</v>
      </c>
      <c r="B330" s="51" t="s">
        <v>35</v>
      </c>
      <c r="C330" s="51" t="s">
        <v>2</v>
      </c>
      <c r="D330" s="51" t="s">
        <v>329</v>
      </c>
      <c r="E330" s="51" t="s">
        <v>22</v>
      </c>
      <c r="F330" s="16"/>
      <c r="G330" s="16"/>
    </row>
    <row r="331" spans="1:7" ht="26.4" outlineLevel="4">
      <c r="A331" s="43" t="s">
        <v>118</v>
      </c>
      <c r="B331" s="44" t="s">
        <v>35</v>
      </c>
      <c r="C331" s="44" t="s">
        <v>2</v>
      </c>
      <c r="D331" s="44" t="s">
        <v>119</v>
      </c>
      <c r="E331" s="44" t="s">
        <v>1</v>
      </c>
      <c r="F331" s="16">
        <f t="shared" ref="F331:G331" si="189">F332</f>
        <v>8</v>
      </c>
      <c r="G331" s="16">
        <f t="shared" si="189"/>
        <v>8</v>
      </c>
    </row>
    <row r="332" spans="1:7" ht="26.4" outlineLevel="5">
      <c r="A332" s="43" t="s">
        <v>19</v>
      </c>
      <c r="B332" s="44" t="s">
        <v>35</v>
      </c>
      <c r="C332" s="44" t="s">
        <v>2</v>
      </c>
      <c r="D332" s="44" t="s">
        <v>119</v>
      </c>
      <c r="E332" s="44" t="s">
        <v>20</v>
      </c>
      <c r="F332" s="16">
        <f t="shared" ref="F332:G332" si="190">F333</f>
        <v>8</v>
      </c>
      <c r="G332" s="16">
        <f t="shared" si="190"/>
        <v>8</v>
      </c>
    </row>
    <row r="333" spans="1:7" ht="26.4" outlineLevel="6">
      <c r="A333" s="43" t="s">
        <v>21</v>
      </c>
      <c r="B333" s="44" t="s">
        <v>35</v>
      </c>
      <c r="C333" s="44" t="s">
        <v>2</v>
      </c>
      <c r="D333" s="44" t="s">
        <v>119</v>
      </c>
      <c r="E333" s="44" t="s">
        <v>22</v>
      </c>
      <c r="F333" s="16">
        <v>8</v>
      </c>
      <c r="G333" s="16">
        <v>8</v>
      </c>
    </row>
    <row r="334" spans="1:7" ht="13.8" customHeight="1" outlineLevel="7">
      <c r="A334" s="43" t="s">
        <v>120</v>
      </c>
      <c r="B334" s="44" t="s">
        <v>35</v>
      </c>
      <c r="C334" s="44" t="s">
        <v>6</v>
      </c>
      <c r="D334" s="44" t="s">
        <v>4</v>
      </c>
      <c r="E334" s="44" t="s">
        <v>1</v>
      </c>
      <c r="F334" s="17">
        <f>F335+F343</f>
        <v>1008.6</v>
      </c>
      <c r="G334" s="17">
        <f>G335+G343</f>
        <v>1000</v>
      </c>
    </row>
    <row r="335" spans="1:7" ht="40.200000000000003" hidden="1" customHeight="1" outlineLevel="2">
      <c r="A335" s="43" t="s">
        <v>499</v>
      </c>
      <c r="B335" s="44" t="s">
        <v>35</v>
      </c>
      <c r="C335" s="44" t="s">
        <v>6</v>
      </c>
      <c r="D335" s="44" t="s">
        <v>152</v>
      </c>
      <c r="E335" s="44" t="s">
        <v>1</v>
      </c>
      <c r="F335" s="18">
        <f t="shared" ref="F335:G335" si="191">F336</f>
        <v>0</v>
      </c>
      <c r="G335" s="66">
        <f t="shared" si="191"/>
        <v>0</v>
      </c>
    </row>
    <row r="336" spans="1:7" ht="28.8" hidden="1" customHeight="1" outlineLevel="2">
      <c r="A336" s="43" t="s">
        <v>350</v>
      </c>
      <c r="B336" s="44" t="s">
        <v>35</v>
      </c>
      <c r="C336" s="44" t="s">
        <v>6</v>
      </c>
      <c r="D336" s="44" t="s">
        <v>153</v>
      </c>
      <c r="E336" s="44" t="s">
        <v>1</v>
      </c>
      <c r="F336" s="18">
        <f>F337+F340</f>
        <v>0</v>
      </c>
      <c r="G336" s="66">
        <f>G337+G340</f>
        <v>0</v>
      </c>
    </row>
    <row r="337" spans="1:7" ht="25.2" hidden="1" customHeight="1" outlineLevel="2">
      <c r="A337" s="43" t="s">
        <v>501</v>
      </c>
      <c r="B337" s="44" t="s">
        <v>35</v>
      </c>
      <c r="C337" s="44" t="s">
        <v>6</v>
      </c>
      <c r="D337" s="46" t="s">
        <v>500</v>
      </c>
      <c r="E337" s="44" t="s">
        <v>1</v>
      </c>
      <c r="F337" s="18">
        <f t="shared" ref="F337:G337" si="192">F338</f>
        <v>0</v>
      </c>
      <c r="G337" s="66">
        <f t="shared" si="192"/>
        <v>0</v>
      </c>
    </row>
    <row r="338" spans="1:7" ht="28.8" hidden="1" customHeight="1" outlineLevel="2">
      <c r="A338" s="43" t="s">
        <v>19</v>
      </c>
      <c r="B338" s="44" t="s">
        <v>35</v>
      </c>
      <c r="C338" s="44" t="s">
        <v>6</v>
      </c>
      <c r="D338" s="46" t="s">
        <v>500</v>
      </c>
      <c r="E338" s="44" t="s">
        <v>20</v>
      </c>
      <c r="F338" s="18">
        <f t="shared" ref="F338:G338" si="193">F339</f>
        <v>0</v>
      </c>
      <c r="G338" s="66">
        <f t="shared" si="193"/>
        <v>0</v>
      </c>
    </row>
    <row r="339" spans="1:7" ht="15" hidden="1" customHeight="1" outlineLevel="2">
      <c r="A339" s="43" t="s">
        <v>21</v>
      </c>
      <c r="B339" s="44" t="s">
        <v>35</v>
      </c>
      <c r="C339" s="44" t="s">
        <v>6</v>
      </c>
      <c r="D339" s="46" t="s">
        <v>500</v>
      </c>
      <c r="E339" s="44" t="s">
        <v>22</v>
      </c>
      <c r="F339" s="18">
        <v>0</v>
      </c>
      <c r="G339" s="66">
        <v>0</v>
      </c>
    </row>
    <row r="340" spans="1:7" ht="42.6" hidden="1" customHeight="1" outlineLevel="2">
      <c r="A340" s="43" t="s">
        <v>502</v>
      </c>
      <c r="B340" s="44" t="s">
        <v>35</v>
      </c>
      <c r="C340" s="44" t="s">
        <v>6</v>
      </c>
      <c r="D340" s="46" t="s">
        <v>503</v>
      </c>
      <c r="E340" s="44" t="s">
        <v>1</v>
      </c>
      <c r="F340" s="18">
        <f t="shared" ref="F340:G340" si="194">F341</f>
        <v>0</v>
      </c>
      <c r="G340" s="66">
        <f t="shared" si="194"/>
        <v>0</v>
      </c>
    </row>
    <row r="341" spans="1:7" ht="28.2" hidden="1" customHeight="1" outlineLevel="2">
      <c r="A341" s="43" t="s">
        <v>19</v>
      </c>
      <c r="B341" s="44" t="s">
        <v>35</v>
      </c>
      <c r="C341" s="44" t="s">
        <v>6</v>
      </c>
      <c r="D341" s="46" t="s">
        <v>503</v>
      </c>
      <c r="E341" s="44" t="s">
        <v>20</v>
      </c>
      <c r="F341" s="18">
        <f t="shared" ref="F341:G341" si="195">F342</f>
        <v>0</v>
      </c>
      <c r="G341" s="66">
        <f t="shared" si="195"/>
        <v>0</v>
      </c>
    </row>
    <row r="342" spans="1:7" ht="28.8" hidden="1" customHeight="1" outlineLevel="2">
      <c r="A342" s="43" t="s">
        <v>21</v>
      </c>
      <c r="B342" s="44" t="s">
        <v>35</v>
      </c>
      <c r="C342" s="44" t="s">
        <v>6</v>
      </c>
      <c r="D342" s="46" t="s">
        <v>503</v>
      </c>
      <c r="E342" s="44" t="s">
        <v>22</v>
      </c>
      <c r="F342" s="18">
        <v>0</v>
      </c>
      <c r="G342" s="66">
        <v>0</v>
      </c>
    </row>
    <row r="343" spans="1:7" ht="32.25" customHeight="1" outlineLevel="2">
      <c r="A343" s="43" t="s">
        <v>504</v>
      </c>
      <c r="B343" s="44" t="s">
        <v>35</v>
      </c>
      <c r="C343" s="44" t="s">
        <v>6</v>
      </c>
      <c r="D343" s="44" t="s">
        <v>121</v>
      </c>
      <c r="E343" s="44" t="s">
        <v>1</v>
      </c>
      <c r="F343" s="67">
        <f t="shared" ref="F343:G343" si="196">F344+F352+F357+F365</f>
        <v>1008.6</v>
      </c>
      <c r="G343" s="68">
        <f t="shared" si="196"/>
        <v>1000</v>
      </c>
    </row>
    <row r="344" spans="1:7" hidden="1" outlineLevel="4">
      <c r="A344" s="65" t="s">
        <v>505</v>
      </c>
      <c r="B344" s="44" t="s">
        <v>35</v>
      </c>
      <c r="C344" s="44" t="s">
        <v>6</v>
      </c>
      <c r="D344" s="44" t="s">
        <v>122</v>
      </c>
      <c r="E344" s="44" t="s">
        <v>1</v>
      </c>
      <c r="F344" s="45">
        <f t="shared" ref="F344:G344" si="197">F345</f>
        <v>0</v>
      </c>
      <c r="G344" s="21">
        <f t="shared" si="197"/>
        <v>0</v>
      </c>
    </row>
    <row r="345" spans="1:7" ht="26.4" hidden="1" outlineLevel="5">
      <c r="A345" s="43" t="s">
        <v>506</v>
      </c>
      <c r="B345" s="44" t="s">
        <v>35</v>
      </c>
      <c r="C345" s="44" t="s">
        <v>6</v>
      </c>
      <c r="D345" s="44" t="s">
        <v>123</v>
      </c>
      <c r="E345" s="44" t="s">
        <v>1</v>
      </c>
      <c r="F345" s="45">
        <f t="shared" ref="F345:G345" si="198">F346+F349</f>
        <v>0</v>
      </c>
      <c r="G345" s="21">
        <f t="shared" si="198"/>
        <v>0</v>
      </c>
    </row>
    <row r="346" spans="1:7" ht="39.6" hidden="1" outlineLevel="1">
      <c r="A346" s="43" t="s">
        <v>507</v>
      </c>
      <c r="B346" s="44" t="s">
        <v>35</v>
      </c>
      <c r="C346" s="44" t="s">
        <v>6</v>
      </c>
      <c r="D346" s="44" t="s">
        <v>124</v>
      </c>
      <c r="E346" s="44" t="s">
        <v>1</v>
      </c>
      <c r="F346" s="45">
        <f t="shared" ref="F346:G346" si="199">F347</f>
        <v>0</v>
      </c>
      <c r="G346" s="21">
        <f t="shared" si="199"/>
        <v>0</v>
      </c>
    </row>
    <row r="347" spans="1:7" ht="26.4" hidden="1" outlineLevel="2">
      <c r="A347" s="43" t="s">
        <v>125</v>
      </c>
      <c r="B347" s="44" t="s">
        <v>35</v>
      </c>
      <c r="C347" s="44" t="s">
        <v>6</v>
      </c>
      <c r="D347" s="44" t="s">
        <v>124</v>
      </c>
      <c r="E347" s="44" t="s">
        <v>126</v>
      </c>
      <c r="F347" s="45">
        <f t="shared" ref="F347:G347" si="200">F348</f>
        <v>0</v>
      </c>
      <c r="G347" s="21">
        <f t="shared" si="200"/>
        <v>0</v>
      </c>
    </row>
    <row r="348" spans="1:7" hidden="1" outlineLevel="4">
      <c r="A348" s="43" t="s">
        <v>127</v>
      </c>
      <c r="B348" s="44" t="s">
        <v>35</v>
      </c>
      <c r="C348" s="44" t="s">
        <v>6</v>
      </c>
      <c r="D348" s="44" t="s">
        <v>124</v>
      </c>
      <c r="E348" s="44" t="s">
        <v>128</v>
      </c>
      <c r="F348" s="54"/>
      <c r="G348" s="55"/>
    </row>
    <row r="349" spans="1:7" ht="40.200000000000003" hidden="1" customHeight="1" outlineLevel="5">
      <c r="A349" s="43" t="s">
        <v>129</v>
      </c>
      <c r="B349" s="44" t="s">
        <v>35</v>
      </c>
      <c r="C349" s="44" t="s">
        <v>6</v>
      </c>
      <c r="D349" s="44" t="s">
        <v>130</v>
      </c>
      <c r="E349" s="44" t="s">
        <v>1</v>
      </c>
      <c r="F349" s="45">
        <f t="shared" ref="F349:G349" si="201">F350</f>
        <v>0</v>
      </c>
      <c r="G349" s="21">
        <f t="shared" si="201"/>
        <v>0</v>
      </c>
    </row>
    <row r="350" spans="1:7" ht="26.4" hidden="1" outlineLevel="6">
      <c r="A350" s="43" t="s">
        <v>125</v>
      </c>
      <c r="B350" s="44" t="s">
        <v>35</v>
      </c>
      <c r="C350" s="44" t="s">
        <v>6</v>
      </c>
      <c r="D350" s="44" t="s">
        <v>130</v>
      </c>
      <c r="E350" s="44" t="s">
        <v>126</v>
      </c>
      <c r="F350" s="45">
        <f t="shared" ref="F350:G350" si="202">F351</f>
        <v>0</v>
      </c>
      <c r="G350" s="21">
        <f t="shared" si="202"/>
        <v>0</v>
      </c>
    </row>
    <row r="351" spans="1:7" hidden="1" outlineLevel="7">
      <c r="A351" s="43" t="s">
        <v>127</v>
      </c>
      <c r="B351" s="44" t="s">
        <v>35</v>
      </c>
      <c r="C351" s="44" t="s">
        <v>6</v>
      </c>
      <c r="D351" s="44" t="s">
        <v>130</v>
      </c>
      <c r="E351" s="44" t="s">
        <v>128</v>
      </c>
      <c r="F351" s="45">
        <v>0</v>
      </c>
      <c r="G351" s="21">
        <v>0</v>
      </c>
    </row>
    <row r="352" spans="1:7" ht="26.4" outlineLevel="7">
      <c r="A352" s="43" t="s">
        <v>340</v>
      </c>
      <c r="B352" s="44" t="s">
        <v>35</v>
      </c>
      <c r="C352" s="44" t="s">
        <v>6</v>
      </c>
      <c r="D352" s="44" t="s">
        <v>131</v>
      </c>
      <c r="E352" s="44" t="s">
        <v>1</v>
      </c>
      <c r="F352" s="45">
        <f t="shared" ref="F352:G353" si="203">F353</f>
        <v>1000</v>
      </c>
      <c r="G352" s="21">
        <f t="shared" si="203"/>
        <v>1000</v>
      </c>
    </row>
    <row r="353" spans="1:7" ht="26.4" outlineLevel="7">
      <c r="A353" s="43" t="s">
        <v>351</v>
      </c>
      <c r="B353" s="44" t="s">
        <v>35</v>
      </c>
      <c r="C353" s="44" t="s">
        <v>6</v>
      </c>
      <c r="D353" s="44" t="s">
        <v>132</v>
      </c>
      <c r="E353" s="44" t="s">
        <v>1</v>
      </c>
      <c r="F353" s="45">
        <f t="shared" si="203"/>
        <v>1000</v>
      </c>
      <c r="G353" s="21">
        <f t="shared" si="203"/>
        <v>1000</v>
      </c>
    </row>
    <row r="354" spans="1:7" outlineLevel="7">
      <c r="A354" s="43" t="s">
        <v>133</v>
      </c>
      <c r="B354" s="44" t="s">
        <v>35</v>
      </c>
      <c r="C354" s="44" t="s">
        <v>6</v>
      </c>
      <c r="D354" s="44" t="s">
        <v>134</v>
      </c>
      <c r="E354" s="44" t="s">
        <v>1</v>
      </c>
      <c r="F354" s="45">
        <f t="shared" ref="F354:G354" si="204">F355</f>
        <v>1000</v>
      </c>
      <c r="G354" s="21">
        <f t="shared" si="204"/>
        <v>1000</v>
      </c>
    </row>
    <row r="355" spans="1:7" ht="26.4" outlineLevel="2">
      <c r="A355" s="43" t="s">
        <v>19</v>
      </c>
      <c r="B355" s="44" t="s">
        <v>35</v>
      </c>
      <c r="C355" s="44" t="s">
        <v>6</v>
      </c>
      <c r="D355" s="44" t="s">
        <v>134</v>
      </c>
      <c r="E355" s="44" t="s">
        <v>20</v>
      </c>
      <c r="F355" s="45">
        <f t="shared" ref="F355:G355" si="205">F356</f>
        <v>1000</v>
      </c>
      <c r="G355" s="21">
        <f t="shared" si="205"/>
        <v>1000</v>
      </c>
    </row>
    <row r="356" spans="1:7" ht="26.4" outlineLevel="4">
      <c r="A356" s="43" t="s">
        <v>21</v>
      </c>
      <c r="B356" s="44" t="s">
        <v>35</v>
      </c>
      <c r="C356" s="44" t="s">
        <v>6</v>
      </c>
      <c r="D356" s="44" t="s">
        <v>134</v>
      </c>
      <c r="E356" s="44" t="s">
        <v>22</v>
      </c>
      <c r="F356" s="45">
        <v>1000</v>
      </c>
      <c r="G356" s="21">
        <v>1000</v>
      </c>
    </row>
    <row r="357" spans="1:7" ht="26.4" outlineLevel="5">
      <c r="A357" s="43" t="s">
        <v>508</v>
      </c>
      <c r="B357" s="44" t="s">
        <v>35</v>
      </c>
      <c r="C357" s="44" t="s">
        <v>6</v>
      </c>
      <c r="D357" s="44" t="s">
        <v>289</v>
      </c>
      <c r="E357" s="44" t="s">
        <v>1</v>
      </c>
      <c r="F357" s="45">
        <f t="shared" ref="F357:G357" si="206">F358</f>
        <v>8.6</v>
      </c>
      <c r="G357" s="21">
        <f t="shared" si="206"/>
        <v>0</v>
      </c>
    </row>
    <row r="358" spans="1:7" ht="25.2" customHeight="1" outlineLevel="6">
      <c r="A358" s="43" t="s">
        <v>509</v>
      </c>
      <c r="B358" s="44" t="s">
        <v>35</v>
      </c>
      <c r="C358" s="44" t="s">
        <v>6</v>
      </c>
      <c r="D358" s="44" t="s">
        <v>290</v>
      </c>
      <c r="E358" s="44" t="s">
        <v>1</v>
      </c>
      <c r="F358" s="45">
        <f>F359+F362</f>
        <v>8.6</v>
      </c>
      <c r="G358" s="21">
        <f>G359+G362</f>
        <v>0</v>
      </c>
    </row>
    <row r="359" spans="1:7" ht="26.4" hidden="1" outlineLevel="7">
      <c r="A359" s="43" t="s">
        <v>510</v>
      </c>
      <c r="B359" s="44" t="s">
        <v>35</v>
      </c>
      <c r="C359" s="44" t="s">
        <v>6</v>
      </c>
      <c r="D359" s="44" t="s">
        <v>291</v>
      </c>
      <c r="E359" s="44" t="s">
        <v>1</v>
      </c>
      <c r="F359" s="45">
        <f t="shared" ref="F359:G359" si="207">F360</f>
        <v>0</v>
      </c>
      <c r="G359" s="21">
        <f t="shared" si="207"/>
        <v>0</v>
      </c>
    </row>
    <row r="360" spans="1:7" hidden="1" outlineLevel="5">
      <c r="A360" s="43" t="s">
        <v>23</v>
      </c>
      <c r="B360" s="44" t="s">
        <v>35</v>
      </c>
      <c r="C360" s="44" t="s">
        <v>6</v>
      </c>
      <c r="D360" s="44" t="s">
        <v>291</v>
      </c>
      <c r="E360" s="44" t="s">
        <v>24</v>
      </c>
      <c r="F360" s="45">
        <f t="shared" ref="F360:G360" si="208">F361</f>
        <v>0</v>
      </c>
      <c r="G360" s="21">
        <f t="shared" si="208"/>
        <v>0</v>
      </c>
    </row>
    <row r="361" spans="1:7" ht="40.799999999999997" hidden="1" customHeight="1" outlineLevel="6">
      <c r="A361" s="43" t="s">
        <v>86</v>
      </c>
      <c r="B361" s="44" t="s">
        <v>35</v>
      </c>
      <c r="C361" s="44" t="s">
        <v>6</v>
      </c>
      <c r="D361" s="44" t="s">
        <v>291</v>
      </c>
      <c r="E361" s="44" t="s">
        <v>87</v>
      </c>
      <c r="F361" s="45">
        <v>0</v>
      </c>
      <c r="G361" s="21">
        <v>0</v>
      </c>
    </row>
    <row r="362" spans="1:7" ht="27.6" customHeight="1" outlineLevel="7">
      <c r="A362" s="43" t="s">
        <v>511</v>
      </c>
      <c r="B362" s="44" t="s">
        <v>35</v>
      </c>
      <c r="C362" s="44" t="s">
        <v>6</v>
      </c>
      <c r="D362" s="44" t="s">
        <v>292</v>
      </c>
      <c r="E362" s="44" t="s">
        <v>1</v>
      </c>
      <c r="F362" s="45">
        <f t="shared" ref="F362:G362" si="209">F363</f>
        <v>8.6</v>
      </c>
      <c r="G362" s="21">
        <f t="shared" si="209"/>
        <v>0</v>
      </c>
    </row>
    <row r="363" spans="1:7" outlineLevel="1">
      <c r="A363" s="43" t="s">
        <v>23</v>
      </c>
      <c r="B363" s="44" t="s">
        <v>35</v>
      </c>
      <c r="C363" s="44" t="s">
        <v>6</v>
      </c>
      <c r="D363" s="44" t="s">
        <v>292</v>
      </c>
      <c r="E363" s="44" t="s">
        <v>24</v>
      </c>
      <c r="F363" s="45">
        <f t="shared" ref="F363:G363" si="210">F364</f>
        <v>8.6</v>
      </c>
      <c r="G363" s="21">
        <f t="shared" si="210"/>
        <v>0</v>
      </c>
    </row>
    <row r="364" spans="1:7" ht="39.6" outlineLevel="2">
      <c r="A364" s="43" t="s">
        <v>86</v>
      </c>
      <c r="B364" s="44" t="s">
        <v>35</v>
      </c>
      <c r="C364" s="44" t="s">
        <v>6</v>
      </c>
      <c r="D364" s="44" t="s">
        <v>292</v>
      </c>
      <c r="E364" s="44" t="s">
        <v>87</v>
      </c>
      <c r="F364" s="45">
        <v>8.6</v>
      </c>
      <c r="G364" s="21">
        <v>0</v>
      </c>
    </row>
    <row r="365" spans="1:7" ht="26.4" hidden="1" outlineLevel="2">
      <c r="A365" s="49" t="s">
        <v>381</v>
      </c>
      <c r="B365" s="44" t="s">
        <v>35</v>
      </c>
      <c r="C365" s="44" t="s">
        <v>6</v>
      </c>
      <c r="D365" s="44" t="s">
        <v>382</v>
      </c>
      <c r="E365" s="44" t="s">
        <v>1</v>
      </c>
      <c r="F365" s="45">
        <f t="shared" ref="F365:G365" si="211">F366</f>
        <v>0</v>
      </c>
      <c r="G365" s="21">
        <f t="shared" si="211"/>
        <v>0</v>
      </c>
    </row>
    <row r="366" spans="1:7" ht="26.4" hidden="1" outlineLevel="2">
      <c r="A366" s="49" t="s">
        <v>383</v>
      </c>
      <c r="B366" s="44" t="s">
        <v>35</v>
      </c>
      <c r="C366" s="44" t="s">
        <v>6</v>
      </c>
      <c r="D366" s="44" t="s">
        <v>384</v>
      </c>
      <c r="E366" s="44" t="s">
        <v>1</v>
      </c>
      <c r="F366" s="45">
        <f t="shared" ref="F366:G366" si="212">F367</f>
        <v>0</v>
      </c>
      <c r="G366" s="21">
        <f t="shared" si="212"/>
        <v>0</v>
      </c>
    </row>
    <row r="367" spans="1:7" ht="27.6" hidden="1" customHeight="1" outlineLevel="2">
      <c r="A367" s="49" t="s">
        <v>288</v>
      </c>
      <c r="B367" s="44" t="s">
        <v>35</v>
      </c>
      <c r="C367" s="44" t="s">
        <v>6</v>
      </c>
      <c r="D367" s="44" t="s">
        <v>385</v>
      </c>
      <c r="E367" s="44" t="s">
        <v>1</v>
      </c>
      <c r="F367" s="45">
        <f t="shared" ref="F367:G367" si="213">F368+F370</f>
        <v>0</v>
      </c>
      <c r="G367" s="21">
        <f t="shared" si="213"/>
        <v>0</v>
      </c>
    </row>
    <row r="368" spans="1:7" ht="10.199999999999999" hidden="1" customHeight="1" outlineLevel="2">
      <c r="A368" s="59" t="s">
        <v>19</v>
      </c>
      <c r="B368" s="51" t="s">
        <v>35</v>
      </c>
      <c r="C368" s="51" t="s">
        <v>6</v>
      </c>
      <c r="D368" s="51" t="s">
        <v>385</v>
      </c>
      <c r="E368" s="51" t="s">
        <v>20</v>
      </c>
      <c r="F368" s="45">
        <f t="shared" ref="F368:G368" si="214">F369</f>
        <v>0</v>
      </c>
      <c r="G368" s="21">
        <f t="shared" si="214"/>
        <v>0</v>
      </c>
    </row>
    <row r="369" spans="1:7" ht="27.6" hidden="1" customHeight="1" outlineLevel="2">
      <c r="A369" s="13" t="s">
        <v>21</v>
      </c>
      <c r="B369" s="12" t="s">
        <v>35</v>
      </c>
      <c r="C369" s="51" t="s">
        <v>6</v>
      </c>
      <c r="D369" s="51" t="s">
        <v>385</v>
      </c>
      <c r="E369" s="51" t="s">
        <v>22</v>
      </c>
      <c r="F369" s="45"/>
      <c r="G369" s="21"/>
    </row>
    <row r="370" spans="1:7" ht="26.4" hidden="1" outlineLevel="2">
      <c r="A370" s="69" t="s">
        <v>125</v>
      </c>
      <c r="B370" s="44" t="s">
        <v>35</v>
      </c>
      <c r="C370" s="44" t="s">
        <v>6</v>
      </c>
      <c r="D370" s="44" t="s">
        <v>385</v>
      </c>
      <c r="E370" s="44" t="s">
        <v>126</v>
      </c>
      <c r="F370" s="45">
        <f t="shared" ref="F370:G370" si="215">F371</f>
        <v>0</v>
      </c>
      <c r="G370" s="21">
        <f t="shared" si="215"/>
        <v>0</v>
      </c>
    </row>
    <row r="371" spans="1:7" hidden="1" outlineLevel="2">
      <c r="A371" s="49" t="s">
        <v>127</v>
      </c>
      <c r="B371" s="44" t="s">
        <v>35</v>
      </c>
      <c r="C371" s="44" t="s">
        <v>6</v>
      </c>
      <c r="D371" s="44" t="s">
        <v>385</v>
      </c>
      <c r="E371" s="44" t="s">
        <v>128</v>
      </c>
      <c r="F371" s="45"/>
      <c r="G371" s="21"/>
    </row>
    <row r="372" spans="1:7" outlineLevel="3">
      <c r="A372" s="65" t="s">
        <v>135</v>
      </c>
      <c r="B372" s="44" t="s">
        <v>35</v>
      </c>
      <c r="C372" s="44" t="s">
        <v>17</v>
      </c>
      <c r="D372" s="44" t="s">
        <v>4</v>
      </c>
      <c r="E372" s="44" t="s">
        <v>1</v>
      </c>
      <c r="F372" s="45">
        <f t="shared" ref="F372:G372" si="216">F373+F385+F393</f>
        <v>20089.32836</v>
      </c>
      <c r="G372" s="21">
        <f t="shared" si="216"/>
        <v>20089.32836</v>
      </c>
    </row>
    <row r="373" spans="1:7" ht="26.4" outlineLevel="4">
      <c r="A373" s="43" t="s">
        <v>512</v>
      </c>
      <c r="B373" s="44" t="s">
        <v>35</v>
      </c>
      <c r="C373" s="44" t="s">
        <v>17</v>
      </c>
      <c r="D373" s="44" t="s">
        <v>121</v>
      </c>
      <c r="E373" s="44" t="s">
        <v>1</v>
      </c>
      <c r="F373" s="45">
        <f t="shared" ref="F373:G373" si="217">F374</f>
        <v>790</v>
      </c>
      <c r="G373" s="21">
        <f t="shared" si="217"/>
        <v>790</v>
      </c>
    </row>
    <row r="374" spans="1:7" ht="26.4" outlineLevel="5">
      <c r="A374" s="43" t="s">
        <v>341</v>
      </c>
      <c r="B374" s="44" t="s">
        <v>35</v>
      </c>
      <c r="C374" s="44" t="s">
        <v>17</v>
      </c>
      <c r="D374" s="44" t="s">
        <v>131</v>
      </c>
      <c r="E374" s="44" t="s">
        <v>1</v>
      </c>
      <c r="F374" s="45">
        <f t="shared" ref="F374:G374" si="218">F375</f>
        <v>790</v>
      </c>
      <c r="G374" s="21">
        <f t="shared" si="218"/>
        <v>790</v>
      </c>
    </row>
    <row r="375" spans="1:7" ht="26.4" outlineLevel="6">
      <c r="A375" s="43" t="s">
        <v>513</v>
      </c>
      <c r="B375" s="44" t="s">
        <v>35</v>
      </c>
      <c r="C375" s="44" t="s">
        <v>17</v>
      </c>
      <c r="D375" s="44" t="s">
        <v>136</v>
      </c>
      <c r="E375" s="44" t="s">
        <v>1</v>
      </c>
      <c r="F375" s="45">
        <f t="shared" ref="F375:G375" si="219">F376+F379+F382</f>
        <v>790</v>
      </c>
      <c r="G375" s="21">
        <f t="shared" si="219"/>
        <v>790</v>
      </c>
    </row>
    <row r="376" spans="1:7" ht="26.4" outlineLevel="7">
      <c r="A376" s="43" t="s">
        <v>514</v>
      </c>
      <c r="B376" s="44" t="s">
        <v>35</v>
      </c>
      <c r="C376" s="44" t="s">
        <v>17</v>
      </c>
      <c r="D376" s="44" t="s">
        <v>137</v>
      </c>
      <c r="E376" s="44" t="s">
        <v>1</v>
      </c>
      <c r="F376" s="45">
        <f t="shared" ref="F376:G376" si="220">F377</f>
        <v>790</v>
      </c>
      <c r="G376" s="21">
        <f t="shared" si="220"/>
        <v>790</v>
      </c>
    </row>
    <row r="377" spans="1:7" ht="28.5" customHeight="1" outlineLevel="5">
      <c r="A377" s="43" t="s">
        <v>19</v>
      </c>
      <c r="B377" s="44" t="s">
        <v>35</v>
      </c>
      <c r="C377" s="44" t="s">
        <v>17</v>
      </c>
      <c r="D377" s="44" t="s">
        <v>137</v>
      </c>
      <c r="E377" s="44" t="s">
        <v>20</v>
      </c>
      <c r="F377" s="45">
        <f t="shared" ref="F377:G377" si="221">F378</f>
        <v>790</v>
      </c>
      <c r="G377" s="21">
        <f t="shared" si="221"/>
        <v>790</v>
      </c>
    </row>
    <row r="378" spans="1:7" ht="28.5" customHeight="1" outlineLevel="6">
      <c r="A378" s="43" t="s">
        <v>21</v>
      </c>
      <c r="B378" s="44" t="s">
        <v>35</v>
      </c>
      <c r="C378" s="44" t="s">
        <v>17</v>
      </c>
      <c r="D378" s="44" t="s">
        <v>137</v>
      </c>
      <c r="E378" s="44" t="s">
        <v>22</v>
      </c>
      <c r="F378" s="19">
        <v>790</v>
      </c>
      <c r="G378" s="70">
        <v>790</v>
      </c>
    </row>
    <row r="379" spans="1:7" ht="40.799999999999997" hidden="1" customHeight="1" outlineLevel="6">
      <c r="A379" s="43" t="s">
        <v>614</v>
      </c>
      <c r="B379" s="46" t="s">
        <v>35</v>
      </c>
      <c r="C379" s="46" t="s">
        <v>17</v>
      </c>
      <c r="D379" s="46" t="s">
        <v>613</v>
      </c>
      <c r="E379" s="46" t="s">
        <v>1</v>
      </c>
      <c r="F379" s="45">
        <f t="shared" ref="F379:G379" si="222">F380</f>
        <v>0</v>
      </c>
      <c r="G379" s="21">
        <f t="shared" si="222"/>
        <v>0</v>
      </c>
    </row>
    <row r="380" spans="1:7" ht="28.2" hidden="1" customHeight="1" outlineLevel="6">
      <c r="A380" s="65" t="s">
        <v>19</v>
      </c>
      <c r="B380" s="46" t="s">
        <v>35</v>
      </c>
      <c r="C380" s="46" t="s">
        <v>17</v>
      </c>
      <c r="D380" s="46" t="s">
        <v>613</v>
      </c>
      <c r="E380" s="46" t="s">
        <v>20</v>
      </c>
      <c r="F380" s="45">
        <f t="shared" ref="F380:G380" si="223">F381</f>
        <v>0</v>
      </c>
      <c r="G380" s="21">
        <f t="shared" si="223"/>
        <v>0</v>
      </c>
    </row>
    <row r="381" spans="1:7" ht="28.2" hidden="1" customHeight="1" outlineLevel="6">
      <c r="A381" s="65" t="s">
        <v>21</v>
      </c>
      <c r="B381" s="46" t="s">
        <v>35</v>
      </c>
      <c r="C381" s="46" t="s">
        <v>17</v>
      </c>
      <c r="D381" s="46" t="s">
        <v>613</v>
      </c>
      <c r="E381" s="46" t="s">
        <v>22</v>
      </c>
      <c r="F381" s="19">
        <v>0</v>
      </c>
      <c r="G381" s="70">
        <v>0</v>
      </c>
    </row>
    <row r="382" spans="1:7" ht="40.799999999999997" hidden="1" customHeight="1" outlineLevel="6">
      <c r="A382" s="65" t="s">
        <v>616</v>
      </c>
      <c r="B382" s="46" t="s">
        <v>35</v>
      </c>
      <c r="C382" s="46" t="s">
        <v>17</v>
      </c>
      <c r="D382" s="46" t="s">
        <v>615</v>
      </c>
      <c r="E382" s="46" t="s">
        <v>1</v>
      </c>
      <c r="F382" s="45">
        <f t="shared" ref="F382" si="224">F383</f>
        <v>0</v>
      </c>
      <c r="G382" s="21">
        <f>G383</f>
        <v>0</v>
      </c>
    </row>
    <row r="383" spans="1:7" ht="28.2" hidden="1" customHeight="1" outlineLevel="6">
      <c r="A383" s="65" t="s">
        <v>19</v>
      </c>
      <c r="B383" s="46" t="s">
        <v>35</v>
      </c>
      <c r="C383" s="46" t="s">
        <v>17</v>
      </c>
      <c r="D383" s="46" t="s">
        <v>615</v>
      </c>
      <c r="E383" s="46" t="s">
        <v>20</v>
      </c>
      <c r="F383" s="45">
        <f t="shared" ref="F383:G383" si="225">F384</f>
        <v>0</v>
      </c>
      <c r="G383" s="21">
        <f t="shared" si="225"/>
        <v>0</v>
      </c>
    </row>
    <row r="384" spans="1:7" ht="28.2" hidden="1" customHeight="1" outlineLevel="6">
      <c r="A384" s="65" t="s">
        <v>21</v>
      </c>
      <c r="B384" s="46" t="s">
        <v>35</v>
      </c>
      <c r="C384" s="46" t="s">
        <v>17</v>
      </c>
      <c r="D384" s="46" t="s">
        <v>615</v>
      </c>
      <c r="E384" s="46" t="s">
        <v>22</v>
      </c>
      <c r="F384" s="19">
        <v>0</v>
      </c>
      <c r="G384" s="70">
        <v>0</v>
      </c>
    </row>
    <row r="385" spans="1:7" ht="28.5" customHeight="1" outlineLevel="6">
      <c r="A385" s="57" t="s">
        <v>639</v>
      </c>
      <c r="B385" s="46" t="s">
        <v>35</v>
      </c>
      <c r="C385" s="46" t="s">
        <v>17</v>
      </c>
      <c r="D385" s="46" t="s">
        <v>637</v>
      </c>
      <c r="E385" s="46" t="s">
        <v>1</v>
      </c>
      <c r="F385" s="45">
        <f t="shared" ref="F385:G385" si="226">F386</f>
        <v>17315.411359999998</v>
      </c>
      <c r="G385" s="21">
        <f t="shared" si="226"/>
        <v>17315.411359999998</v>
      </c>
    </row>
    <row r="386" spans="1:7" ht="28.5" customHeight="1" outlineLevel="6">
      <c r="A386" s="57" t="s">
        <v>640</v>
      </c>
      <c r="B386" s="46" t="s">
        <v>35</v>
      </c>
      <c r="C386" s="46" t="s">
        <v>17</v>
      </c>
      <c r="D386" s="46" t="s">
        <v>638</v>
      </c>
      <c r="E386" s="46" t="s">
        <v>1</v>
      </c>
      <c r="F386" s="45">
        <f t="shared" ref="F386:G386" si="227">F387+F390</f>
        <v>17315.411359999998</v>
      </c>
      <c r="G386" s="21">
        <f t="shared" si="227"/>
        <v>17315.411359999998</v>
      </c>
    </row>
    <row r="387" spans="1:7" ht="28.5" customHeight="1" outlineLevel="6">
      <c r="A387" s="43" t="s">
        <v>617</v>
      </c>
      <c r="B387" s="46" t="s">
        <v>35</v>
      </c>
      <c r="C387" s="46" t="s">
        <v>17</v>
      </c>
      <c r="D387" s="46" t="s">
        <v>634</v>
      </c>
      <c r="E387" s="46" t="s">
        <v>1</v>
      </c>
      <c r="F387" s="45">
        <f t="shared" ref="F387:G387" si="228">F388</f>
        <v>17142.256359999999</v>
      </c>
      <c r="G387" s="21">
        <f t="shared" si="228"/>
        <v>17142.256359999999</v>
      </c>
    </row>
    <row r="388" spans="1:7" ht="28.5" customHeight="1" outlineLevel="6">
      <c r="A388" s="65" t="s">
        <v>19</v>
      </c>
      <c r="B388" s="46" t="s">
        <v>35</v>
      </c>
      <c r="C388" s="46" t="s">
        <v>17</v>
      </c>
      <c r="D388" s="46" t="s">
        <v>634</v>
      </c>
      <c r="E388" s="46" t="s">
        <v>20</v>
      </c>
      <c r="F388" s="45">
        <f t="shared" ref="F388:G388" si="229">F389</f>
        <v>17142.256359999999</v>
      </c>
      <c r="G388" s="21">
        <f t="shared" si="229"/>
        <v>17142.256359999999</v>
      </c>
    </row>
    <row r="389" spans="1:7" ht="28.5" customHeight="1" outlineLevel="6">
      <c r="A389" s="65" t="s">
        <v>21</v>
      </c>
      <c r="B389" s="46" t="s">
        <v>35</v>
      </c>
      <c r="C389" s="46" t="s">
        <v>17</v>
      </c>
      <c r="D389" s="46" t="s">
        <v>634</v>
      </c>
      <c r="E389" s="46" t="s">
        <v>22</v>
      </c>
      <c r="F389" s="19">
        <v>17142.256359999999</v>
      </c>
      <c r="G389" s="70">
        <v>17142.256359999999</v>
      </c>
    </row>
    <row r="390" spans="1:7" ht="28.5" customHeight="1" outlineLevel="6">
      <c r="A390" s="65" t="s">
        <v>618</v>
      </c>
      <c r="B390" s="46" t="s">
        <v>35</v>
      </c>
      <c r="C390" s="46" t="s">
        <v>17</v>
      </c>
      <c r="D390" s="46" t="s">
        <v>635</v>
      </c>
      <c r="E390" s="46" t="s">
        <v>1</v>
      </c>
      <c r="F390" s="45">
        <f t="shared" ref="F390:G390" si="230">F391</f>
        <v>173.155</v>
      </c>
      <c r="G390" s="21">
        <f t="shared" si="230"/>
        <v>173.155</v>
      </c>
    </row>
    <row r="391" spans="1:7" ht="28.5" customHeight="1" outlineLevel="6">
      <c r="A391" s="65" t="s">
        <v>19</v>
      </c>
      <c r="B391" s="46" t="s">
        <v>35</v>
      </c>
      <c r="C391" s="46" t="s">
        <v>17</v>
      </c>
      <c r="D391" s="46" t="s">
        <v>636</v>
      </c>
      <c r="E391" s="46" t="s">
        <v>20</v>
      </c>
      <c r="F391" s="45">
        <f t="shared" ref="F391:G391" si="231">F392</f>
        <v>173.155</v>
      </c>
      <c r="G391" s="21">
        <f t="shared" si="231"/>
        <v>173.155</v>
      </c>
    </row>
    <row r="392" spans="1:7" ht="28.5" customHeight="1" outlineLevel="6">
      <c r="A392" s="65" t="s">
        <v>21</v>
      </c>
      <c r="B392" s="46" t="s">
        <v>35</v>
      </c>
      <c r="C392" s="46" t="s">
        <v>17</v>
      </c>
      <c r="D392" s="46" t="s">
        <v>636</v>
      </c>
      <c r="E392" s="46" t="s">
        <v>22</v>
      </c>
      <c r="F392" s="19">
        <v>173.155</v>
      </c>
      <c r="G392" s="70">
        <v>173.155</v>
      </c>
    </row>
    <row r="393" spans="1:7" ht="17.25" customHeight="1" outlineLevel="7">
      <c r="A393" s="43" t="s">
        <v>7</v>
      </c>
      <c r="B393" s="44" t="s">
        <v>35</v>
      </c>
      <c r="C393" s="44" t="s">
        <v>17</v>
      </c>
      <c r="D393" s="44" t="s">
        <v>8</v>
      </c>
      <c r="E393" s="44" t="s">
        <v>1</v>
      </c>
      <c r="F393" s="45">
        <f t="shared" ref="F393:G393" si="232">F394</f>
        <v>1983.9169999999999</v>
      </c>
      <c r="G393" s="21">
        <f t="shared" si="232"/>
        <v>1983.9169999999999</v>
      </c>
    </row>
    <row r="394" spans="1:7" ht="25.8" customHeight="1" outlineLevel="3">
      <c r="A394" s="43" t="s">
        <v>9</v>
      </c>
      <c r="B394" s="44" t="s">
        <v>35</v>
      </c>
      <c r="C394" s="44" t="s">
        <v>17</v>
      </c>
      <c r="D394" s="44" t="s">
        <v>10</v>
      </c>
      <c r="E394" s="44" t="s">
        <v>1</v>
      </c>
      <c r="F394" s="45">
        <f>F395+F398+F401+F406+F409</f>
        <v>1983.9169999999999</v>
      </c>
      <c r="G394" s="21">
        <f t="shared" ref="G394" si="233">G395+G398+G401+G406+G409</f>
        <v>1983.9169999999999</v>
      </c>
    </row>
    <row r="395" spans="1:7" ht="0.6" hidden="1" customHeight="1" outlineLevel="3">
      <c r="A395" s="50" t="s">
        <v>515</v>
      </c>
      <c r="B395" s="51" t="s">
        <v>35</v>
      </c>
      <c r="C395" s="51" t="s">
        <v>17</v>
      </c>
      <c r="D395" s="51" t="s">
        <v>516</v>
      </c>
      <c r="E395" s="51" t="s">
        <v>1</v>
      </c>
      <c r="F395" s="47">
        <f t="shared" ref="F395:G395" si="234">F396</f>
        <v>0</v>
      </c>
      <c r="G395" s="48">
        <f t="shared" si="234"/>
        <v>0</v>
      </c>
    </row>
    <row r="396" spans="1:7" ht="26.4" hidden="1" outlineLevel="3">
      <c r="A396" s="52" t="s">
        <v>19</v>
      </c>
      <c r="B396" s="51" t="s">
        <v>35</v>
      </c>
      <c r="C396" s="51" t="s">
        <v>17</v>
      </c>
      <c r="D396" s="51" t="s">
        <v>516</v>
      </c>
      <c r="E396" s="51" t="s">
        <v>20</v>
      </c>
      <c r="F396" s="47">
        <f t="shared" ref="F396:G396" si="235">F397</f>
        <v>0</v>
      </c>
      <c r="G396" s="48">
        <f t="shared" si="235"/>
        <v>0</v>
      </c>
    </row>
    <row r="397" spans="1:7" ht="26.4" hidden="1" outlineLevel="3">
      <c r="A397" s="53" t="s">
        <v>21</v>
      </c>
      <c r="B397" s="51" t="s">
        <v>35</v>
      </c>
      <c r="C397" s="51" t="s">
        <v>17</v>
      </c>
      <c r="D397" s="51" t="s">
        <v>516</v>
      </c>
      <c r="E397" s="51" t="s">
        <v>22</v>
      </c>
      <c r="F397" s="20"/>
      <c r="G397" s="71"/>
    </row>
    <row r="398" spans="1:7" ht="26.4" hidden="1" outlineLevel="3">
      <c r="A398" s="49" t="s">
        <v>386</v>
      </c>
      <c r="B398" s="44" t="s">
        <v>35</v>
      </c>
      <c r="C398" s="44" t="s">
        <v>17</v>
      </c>
      <c r="D398" s="44" t="s">
        <v>387</v>
      </c>
      <c r="E398" s="44" t="s">
        <v>1</v>
      </c>
      <c r="F398" s="45">
        <f t="shared" ref="F398:G398" si="236">F399</f>
        <v>0</v>
      </c>
      <c r="G398" s="21">
        <f t="shared" si="236"/>
        <v>0</v>
      </c>
    </row>
    <row r="399" spans="1:7" hidden="1" outlineLevel="3">
      <c r="A399" s="49" t="s">
        <v>23</v>
      </c>
      <c r="B399" s="44" t="s">
        <v>35</v>
      </c>
      <c r="C399" s="44" t="s">
        <v>17</v>
      </c>
      <c r="D399" s="44" t="s">
        <v>387</v>
      </c>
      <c r="E399" s="44" t="s">
        <v>24</v>
      </c>
      <c r="F399" s="45">
        <f t="shared" ref="F399:G399" si="237">F400</f>
        <v>0</v>
      </c>
      <c r="G399" s="21">
        <f t="shared" si="237"/>
        <v>0</v>
      </c>
    </row>
    <row r="400" spans="1:7" hidden="1" outlineLevel="3">
      <c r="A400" s="49" t="s">
        <v>25</v>
      </c>
      <c r="B400" s="44" t="s">
        <v>35</v>
      </c>
      <c r="C400" s="44" t="s">
        <v>17</v>
      </c>
      <c r="D400" s="44" t="s">
        <v>387</v>
      </c>
      <c r="E400" s="44" t="s">
        <v>26</v>
      </c>
      <c r="F400" s="18"/>
      <c r="G400" s="66"/>
    </row>
    <row r="401" spans="1:7" outlineLevel="4">
      <c r="A401" s="43" t="s">
        <v>138</v>
      </c>
      <c r="B401" s="44" t="s">
        <v>35</v>
      </c>
      <c r="C401" s="44" t="s">
        <v>17</v>
      </c>
      <c r="D401" s="44" t="s">
        <v>139</v>
      </c>
      <c r="E401" s="44" t="s">
        <v>1</v>
      </c>
      <c r="F401" s="45">
        <f>F402+F404</f>
        <v>1475.9169999999999</v>
      </c>
      <c r="G401" s="21">
        <f>G402+G404</f>
        <v>1475.9169999999999</v>
      </c>
    </row>
    <row r="402" spans="1:7" ht="42.75" customHeight="1" outlineLevel="5">
      <c r="A402" s="43" t="s">
        <v>12</v>
      </c>
      <c r="B402" s="44" t="s">
        <v>35</v>
      </c>
      <c r="C402" s="44" t="s">
        <v>17</v>
      </c>
      <c r="D402" s="44" t="s">
        <v>139</v>
      </c>
      <c r="E402" s="44" t="s">
        <v>13</v>
      </c>
      <c r="F402" s="45">
        <f t="shared" ref="F402:G402" si="238">F403</f>
        <v>725.91700000000003</v>
      </c>
      <c r="G402" s="21">
        <f t="shared" si="238"/>
        <v>725.91700000000003</v>
      </c>
    </row>
    <row r="403" spans="1:7" outlineLevel="6">
      <c r="A403" s="43" t="s">
        <v>72</v>
      </c>
      <c r="B403" s="44" t="s">
        <v>35</v>
      </c>
      <c r="C403" s="44" t="s">
        <v>17</v>
      </c>
      <c r="D403" s="44" t="s">
        <v>139</v>
      </c>
      <c r="E403" s="44" t="s">
        <v>73</v>
      </c>
      <c r="F403" s="45">
        <v>725.91700000000003</v>
      </c>
      <c r="G403" s="21">
        <v>725.91700000000003</v>
      </c>
    </row>
    <row r="404" spans="1:7" ht="26.4" outlineLevel="7">
      <c r="A404" s="43" t="s">
        <v>19</v>
      </c>
      <c r="B404" s="44" t="s">
        <v>35</v>
      </c>
      <c r="C404" s="44" t="s">
        <v>17</v>
      </c>
      <c r="D404" s="44" t="s">
        <v>139</v>
      </c>
      <c r="E404" s="44" t="s">
        <v>20</v>
      </c>
      <c r="F404" s="47">
        <f t="shared" ref="F404:G404" si="239">F405</f>
        <v>750</v>
      </c>
      <c r="G404" s="48">
        <f t="shared" si="239"/>
        <v>750</v>
      </c>
    </row>
    <row r="405" spans="1:7" ht="26.4" outlineLevel="2">
      <c r="A405" s="43" t="s">
        <v>21</v>
      </c>
      <c r="B405" s="44" t="s">
        <v>35</v>
      </c>
      <c r="C405" s="44" t="s">
        <v>17</v>
      </c>
      <c r="D405" s="44" t="s">
        <v>139</v>
      </c>
      <c r="E405" s="44" t="s">
        <v>22</v>
      </c>
      <c r="F405" s="47">
        <v>750</v>
      </c>
      <c r="G405" s="48">
        <v>750</v>
      </c>
    </row>
    <row r="406" spans="1:7" ht="30" customHeight="1" outlineLevel="4">
      <c r="A406" s="43" t="s">
        <v>140</v>
      </c>
      <c r="B406" s="44" t="s">
        <v>35</v>
      </c>
      <c r="C406" s="44" t="s">
        <v>17</v>
      </c>
      <c r="D406" s="44" t="s">
        <v>141</v>
      </c>
      <c r="E406" s="44" t="s">
        <v>1</v>
      </c>
      <c r="F406" s="47">
        <f t="shared" ref="F406:G406" si="240">F407</f>
        <v>50</v>
      </c>
      <c r="G406" s="48">
        <f t="shared" si="240"/>
        <v>50</v>
      </c>
    </row>
    <row r="407" spans="1:7" ht="26.4" outlineLevel="5">
      <c r="A407" s="43" t="s">
        <v>19</v>
      </c>
      <c r="B407" s="44" t="s">
        <v>35</v>
      </c>
      <c r="C407" s="44" t="s">
        <v>17</v>
      </c>
      <c r="D407" s="44" t="s">
        <v>141</v>
      </c>
      <c r="E407" s="44" t="s">
        <v>20</v>
      </c>
      <c r="F407" s="47">
        <f t="shared" ref="F407:G407" si="241">F408</f>
        <v>50</v>
      </c>
      <c r="G407" s="48">
        <f t="shared" si="241"/>
        <v>50</v>
      </c>
    </row>
    <row r="408" spans="1:7" ht="26.4" outlineLevel="6">
      <c r="A408" s="43" t="s">
        <v>21</v>
      </c>
      <c r="B408" s="44" t="s">
        <v>35</v>
      </c>
      <c r="C408" s="44" t="s">
        <v>17</v>
      </c>
      <c r="D408" s="44" t="s">
        <v>141</v>
      </c>
      <c r="E408" s="44" t="s">
        <v>22</v>
      </c>
      <c r="F408" s="47">
        <v>50</v>
      </c>
      <c r="G408" s="48">
        <v>50</v>
      </c>
    </row>
    <row r="409" spans="1:7" ht="22.2" customHeight="1" outlineLevel="6">
      <c r="A409" s="43" t="s">
        <v>434</v>
      </c>
      <c r="B409" s="44" t="s">
        <v>35</v>
      </c>
      <c r="C409" s="44" t="s">
        <v>17</v>
      </c>
      <c r="D409" s="44" t="s">
        <v>433</v>
      </c>
      <c r="E409" s="44" t="s">
        <v>1</v>
      </c>
      <c r="F409" s="45">
        <f t="shared" ref="F409:G409" si="242">F410</f>
        <v>458</v>
      </c>
      <c r="G409" s="21">
        <f t="shared" si="242"/>
        <v>458</v>
      </c>
    </row>
    <row r="410" spans="1:7" ht="26.4" outlineLevel="6">
      <c r="A410" s="43" t="s">
        <v>19</v>
      </c>
      <c r="B410" s="44" t="s">
        <v>35</v>
      </c>
      <c r="C410" s="44" t="s">
        <v>17</v>
      </c>
      <c r="D410" s="44" t="s">
        <v>433</v>
      </c>
      <c r="E410" s="44" t="s">
        <v>20</v>
      </c>
      <c r="F410" s="45">
        <f t="shared" ref="F410:G410" si="243">F411</f>
        <v>458</v>
      </c>
      <c r="G410" s="21">
        <f t="shared" si="243"/>
        <v>458</v>
      </c>
    </row>
    <row r="411" spans="1:7" ht="26.4" outlineLevel="6">
      <c r="A411" s="43" t="s">
        <v>21</v>
      </c>
      <c r="B411" s="44" t="s">
        <v>35</v>
      </c>
      <c r="C411" s="44" t="s">
        <v>17</v>
      </c>
      <c r="D411" s="44" t="s">
        <v>433</v>
      </c>
      <c r="E411" s="44" t="s">
        <v>22</v>
      </c>
      <c r="F411" s="45">
        <v>458</v>
      </c>
      <c r="G411" s="21">
        <v>458</v>
      </c>
    </row>
    <row r="412" spans="1:7" outlineLevel="7">
      <c r="A412" s="43" t="s">
        <v>142</v>
      </c>
      <c r="B412" s="44" t="s">
        <v>35</v>
      </c>
      <c r="C412" s="44" t="s">
        <v>35</v>
      </c>
      <c r="D412" s="44" t="s">
        <v>4</v>
      </c>
      <c r="E412" s="44" t="s">
        <v>1</v>
      </c>
      <c r="F412" s="45">
        <f t="shared" ref="F412:G412" si="244">F413</f>
        <v>4.0379999999999999E-2</v>
      </c>
      <c r="G412" s="21">
        <f t="shared" si="244"/>
        <v>4.2000000000000003E-2</v>
      </c>
    </row>
    <row r="413" spans="1:7" ht="18.75" customHeight="1" outlineLevel="6">
      <c r="A413" s="43" t="s">
        <v>7</v>
      </c>
      <c r="B413" s="44" t="s">
        <v>35</v>
      </c>
      <c r="C413" s="44" t="s">
        <v>35</v>
      </c>
      <c r="D413" s="44" t="s">
        <v>8</v>
      </c>
      <c r="E413" s="44" t="s">
        <v>1</v>
      </c>
      <c r="F413" s="45">
        <f t="shared" ref="F413:G413" si="245">F414</f>
        <v>4.0379999999999999E-2</v>
      </c>
      <c r="G413" s="21">
        <f t="shared" si="245"/>
        <v>4.2000000000000003E-2</v>
      </c>
    </row>
    <row r="414" spans="1:7" ht="26.4" outlineLevel="7">
      <c r="A414" s="43" t="s">
        <v>9</v>
      </c>
      <c r="B414" s="44" t="s">
        <v>35</v>
      </c>
      <c r="C414" s="44" t="s">
        <v>35</v>
      </c>
      <c r="D414" s="44" t="s">
        <v>10</v>
      </c>
      <c r="E414" s="44" t="s">
        <v>1</v>
      </c>
      <c r="F414" s="45">
        <f t="shared" ref="F414:G414" si="246">F415</f>
        <v>4.0379999999999999E-2</v>
      </c>
      <c r="G414" s="21">
        <f t="shared" si="246"/>
        <v>4.2000000000000003E-2</v>
      </c>
    </row>
    <row r="415" spans="1:7" ht="41.4" customHeight="1" outlineLevel="6">
      <c r="A415" s="43" t="s">
        <v>517</v>
      </c>
      <c r="B415" s="44" t="s">
        <v>35</v>
      </c>
      <c r="C415" s="44" t="s">
        <v>35</v>
      </c>
      <c r="D415" s="44" t="s">
        <v>143</v>
      </c>
      <c r="E415" s="44" t="s">
        <v>1</v>
      </c>
      <c r="F415" s="45">
        <f>F416+F418</f>
        <v>4.0379999999999999E-2</v>
      </c>
      <c r="G415" s="21">
        <f>G416+G418</f>
        <v>4.2000000000000003E-2</v>
      </c>
    </row>
    <row r="416" spans="1:7" ht="39.6" hidden="1" outlineLevel="6">
      <c r="A416" s="65" t="s">
        <v>12</v>
      </c>
      <c r="B416" s="46" t="s">
        <v>35</v>
      </c>
      <c r="C416" s="46" t="s">
        <v>35</v>
      </c>
      <c r="D416" s="46" t="s">
        <v>143</v>
      </c>
      <c r="E416" s="46" t="s">
        <v>13</v>
      </c>
      <c r="F416" s="45">
        <f t="shared" ref="F416:G416" si="247">F417</f>
        <v>0</v>
      </c>
      <c r="G416" s="21">
        <f t="shared" si="247"/>
        <v>0</v>
      </c>
    </row>
    <row r="417" spans="1:7" ht="26.4" hidden="1" outlineLevel="6">
      <c r="A417" s="65" t="s">
        <v>14</v>
      </c>
      <c r="B417" s="46" t="s">
        <v>35</v>
      </c>
      <c r="C417" s="46" t="s">
        <v>35</v>
      </c>
      <c r="D417" s="46" t="s">
        <v>143</v>
      </c>
      <c r="E417" s="46" t="s">
        <v>15</v>
      </c>
      <c r="F417" s="45">
        <v>0</v>
      </c>
      <c r="G417" s="21">
        <v>0</v>
      </c>
    </row>
    <row r="418" spans="1:7" ht="26.4" outlineLevel="7">
      <c r="A418" s="43" t="s">
        <v>19</v>
      </c>
      <c r="B418" s="44" t="s">
        <v>35</v>
      </c>
      <c r="C418" s="44" t="s">
        <v>35</v>
      </c>
      <c r="D418" s="44" t="s">
        <v>143</v>
      </c>
      <c r="E418" s="44" t="s">
        <v>20</v>
      </c>
      <c r="F418" s="45">
        <f t="shared" ref="F418:G418" si="248">F419</f>
        <v>4.0379999999999999E-2</v>
      </c>
      <c r="G418" s="21">
        <f t="shared" si="248"/>
        <v>4.2000000000000003E-2</v>
      </c>
    </row>
    <row r="419" spans="1:7" ht="26.4" outlineLevel="5">
      <c r="A419" s="43" t="s">
        <v>21</v>
      </c>
      <c r="B419" s="44" t="s">
        <v>35</v>
      </c>
      <c r="C419" s="44" t="s">
        <v>35</v>
      </c>
      <c r="D419" s="44" t="s">
        <v>143</v>
      </c>
      <c r="E419" s="44" t="s">
        <v>22</v>
      </c>
      <c r="F419" s="45">
        <v>4.0379999999999999E-2</v>
      </c>
      <c r="G419" s="21">
        <v>4.2000000000000003E-2</v>
      </c>
    </row>
    <row r="420" spans="1:7" outlineLevel="6">
      <c r="A420" s="62" t="s">
        <v>144</v>
      </c>
      <c r="B420" s="63" t="s">
        <v>145</v>
      </c>
      <c r="C420" s="63" t="s">
        <v>3</v>
      </c>
      <c r="D420" s="63" t="s">
        <v>4</v>
      </c>
      <c r="E420" s="63" t="s">
        <v>1</v>
      </c>
      <c r="F420" s="41">
        <f t="shared" ref="F420:G420" si="249">F421+F462+F536+F565+F577+F583</f>
        <v>1063349.5859000001</v>
      </c>
      <c r="G420" s="42">
        <f t="shared" si="249"/>
        <v>1095011.0804000003</v>
      </c>
    </row>
    <row r="421" spans="1:7" outlineLevel="7">
      <c r="A421" s="43" t="s">
        <v>146</v>
      </c>
      <c r="B421" s="44" t="s">
        <v>145</v>
      </c>
      <c r="C421" s="44" t="s">
        <v>2</v>
      </c>
      <c r="D421" s="44" t="s">
        <v>4</v>
      </c>
      <c r="E421" s="44" t="s">
        <v>1</v>
      </c>
      <c r="F421" s="45">
        <f t="shared" ref="F421:G421" si="250">F422+F457</f>
        <v>335518.01500000001</v>
      </c>
      <c r="G421" s="21">
        <f t="shared" si="250"/>
        <v>344175.92200000002</v>
      </c>
    </row>
    <row r="422" spans="1:7" ht="26.4" outlineLevel="1">
      <c r="A422" s="43" t="s">
        <v>446</v>
      </c>
      <c r="B422" s="44" t="s">
        <v>145</v>
      </c>
      <c r="C422" s="44" t="s">
        <v>2</v>
      </c>
      <c r="D422" s="44" t="s">
        <v>147</v>
      </c>
      <c r="E422" s="44" t="s">
        <v>1</v>
      </c>
      <c r="F422" s="45">
        <f>F423+F447+F452</f>
        <v>335083.76500000001</v>
      </c>
      <c r="G422" s="21">
        <f>G423+G447+G452</f>
        <v>343741.67200000002</v>
      </c>
    </row>
    <row r="423" spans="1:7" ht="26.4" outlineLevel="2">
      <c r="A423" s="43" t="s">
        <v>447</v>
      </c>
      <c r="B423" s="44" t="s">
        <v>145</v>
      </c>
      <c r="C423" s="44" t="s">
        <v>2</v>
      </c>
      <c r="D423" s="44" t="s">
        <v>148</v>
      </c>
      <c r="E423" s="44" t="s">
        <v>1</v>
      </c>
      <c r="F423" s="45">
        <f t="shared" ref="F423:G423" si="251">F424+F440</f>
        <v>334783.76500000001</v>
      </c>
      <c r="G423" s="21">
        <f t="shared" si="251"/>
        <v>343441.67200000002</v>
      </c>
    </row>
    <row r="424" spans="1:7" ht="26.4" outlineLevel="3">
      <c r="A424" s="43" t="s">
        <v>352</v>
      </c>
      <c r="B424" s="44" t="s">
        <v>145</v>
      </c>
      <c r="C424" s="44" t="s">
        <v>2</v>
      </c>
      <c r="D424" s="44" t="s">
        <v>149</v>
      </c>
      <c r="E424" s="44" t="s">
        <v>1</v>
      </c>
      <c r="F424" s="45">
        <f t="shared" ref="F424:G424" si="252">F425+F428+F431+F434+F437</f>
        <v>334783.76500000001</v>
      </c>
      <c r="G424" s="21">
        <f t="shared" si="252"/>
        <v>343441.67200000002</v>
      </c>
    </row>
    <row r="425" spans="1:7" ht="26.4" outlineLevel="4">
      <c r="A425" s="43" t="s">
        <v>518</v>
      </c>
      <c r="B425" s="44" t="s">
        <v>145</v>
      </c>
      <c r="C425" s="44" t="s">
        <v>2</v>
      </c>
      <c r="D425" s="44" t="s">
        <v>150</v>
      </c>
      <c r="E425" s="44" t="s">
        <v>1</v>
      </c>
      <c r="F425" s="45">
        <f t="shared" ref="F425:G425" si="253">F426</f>
        <v>100494.664</v>
      </c>
      <c r="G425" s="21">
        <f t="shared" si="253"/>
        <v>95494.664000000004</v>
      </c>
    </row>
    <row r="426" spans="1:7" ht="26.4" outlineLevel="5">
      <c r="A426" s="43" t="s">
        <v>54</v>
      </c>
      <c r="B426" s="44" t="s">
        <v>145</v>
      </c>
      <c r="C426" s="44" t="s">
        <v>2</v>
      </c>
      <c r="D426" s="44" t="s">
        <v>150</v>
      </c>
      <c r="E426" s="44" t="s">
        <v>55</v>
      </c>
      <c r="F426" s="45">
        <f t="shared" ref="F426:G426" si="254">F427</f>
        <v>100494.664</v>
      </c>
      <c r="G426" s="21">
        <f t="shared" si="254"/>
        <v>95494.664000000004</v>
      </c>
    </row>
    <row r="427" spans="1:7" outlineLevel="6">
      <c r="A427" s="43" t="s">
        <v>56</v>
      </c>
      <c r="B427" s="44" t="s">
        <v>145</v>
      </c>
      <c r="C427" s="44" t="s">
        <v>2</v>
      </c>
      <c r="D427" s="44" t="s">
        <v>150</v>
      </c>
      <c r="E427" s="44" t="s">
        <v>57</v>
      </c>
      <c r="F427" s="45">
        <f>108994.664+1500-5000-5000</f>
        <v>100494.664</v>
      </c>
      <c r="G427" s="21">
        <f>105494.664-10000</f>
        <v>95494.664000000004</v>
      </c>
    </row>
    <row r="428" spans="1:7" ht="39.6" outlineLevel="6">
      <c r="A428" s="53" t="s">
        <v>416</v>
      </c>
      <c r="B428" s="51" t="s">
        <v>145</v>
      </c>
      <c r="C428" s="51" t="s">
        <v>2</v>
      </c>
      <c r="D428" s="51" t="s">
        <v>417</v>
      </c>
      <c r="E428" s="51" t="s">
        <v>1</v>
      </c>
      <c r="F428" s="45">
        <f t="shared" ref="F428:G428" si="255">F429</f>
        <v>200</v>
      </c>
      <c r="G428" s="21">
        <f t="shared" si="255"/>
        <v>200</v>
      </c>
    </row>
    <row r="429" spans="1:7" ht="26.4" outlineLevel="6">
      <c r="A429" s="15" t="s">
        <v>54</v>
      </c>
      <c r="B429" s="12" t="s">
        <v>145</v>
      </c>
      <c r="C429" s="51" t="s">
        <v>2</v>
      </c>
      <c r="D429" s="51" t="s">
        <v>417</v>
      </c>
      <c r="E429" s="51" t="s">
        <v>55</v>
      </c>
      <c r="F429" s="45">
        <f t="shared" ref="F429:G429" si="256">F430</f>
        <v>200</v>
      </c>
      <c r="G429" s="21">
        <f t="shared" si="256"/>
        <v>200</v>
      </c>
    </row>
    <row r="430" spans="1:7" outlineLevel="6">
      <c r="A430" s="52" t="s">
        <v>56</v>
      </c>
      <c r="B430" s="51" t="s">
        <v>145</v>
      </c>
      <c r="C430" s="51" t="s">
        <v>2</v>
      </c>
      <c r="D430" s="51" t="s">
        <v>417</v>
      </c>
      <c r="E430" s="51" t="s">
        <v>57</v>
      </c>
      <c r="F430" s="45">
        <v>200</v>
      </c>
      <c r="G430" s="21">
        <v>200</v>
      </c>
    </row>
    <row r="431" spans="1:7" ht="39.6" hidden="1" outlineLevel="6">
      <c r="A431" s="52" t="s">
        <v>520</v>
      </c>
      <c r="B431" s="51" t="s">
        <v>145</v>
      </c>
      <c r="C431" s="51" t="s">
        <v>2</v>
      </c>
      <c r="D431" s="51" t="s">
        <v>519</v>
      </c>
      <c r="E431" s="51" t="s">
        <v>1</v>
      </c>
      <c r="F431" s="45">
        <f t="shared" ref="F431:G431" si="257">F432</f>
        <v>0</v>
      </c>
      <c r="G431" s="21">
        <f t="shared" si="257"/>
        <v>0</v>
      </c>
    </row>
    <row r="432" spans="1:7" ht="26.4" hidden="1" outlineLevel="6">
      <c r="A432" s="52" t="s">
        <v>54</v>
      </c>
      <c r="B432" s="51" t="s">
        <v>145</v>
      </c>
      <c r="C432" s="51" t="s">
        <v>2</v>
      </c>
      <c r="D432" s="51" t="s">
        <v>519</v>
      </c>
      <c r="E432" s="51" t="s">
        <v>55</v>
      </c>
      <c r="F432" s="45">
        <f t="shared" ref="F432:G432" si="258">F433</f>
        <v>0</v>
      </c>
      <c r="G432" s="21">
        <f t="shared" si="258"/>
        <v>0</v>
      </c>
    </row>
    <row r="433" spans="1:8" hidden="1" outlineLevel="6">
      <c r="A433" s="53" t="s">
        <v>56</v>
      </c>
      <c r="B433" s="51" t="s">
        <v>145</v>
      </c>
      <c r="C433" s="51" t="s">
        <v>2</v>
      </c>
      <c r="D433" s="51" t="s">
        <v>519</v>
      </c>
      <c r="E433" s="51" t="s">
        <v>57</v>
      </c>
      <c r="F433" s="45">
        <v>0</v>
      </c>
      <c r="G433" s="21">
        <v>0</v>
      </c>
    </row>
    <row r="434" spans="1:8" ht="39.6" outlineLevel="7">
      <c r="A434" s="43" t="s">
        <v>521</v>
      </c>
      <c r="B434" s="44" t="s">
        <v>145</v>
      </c>
      <c r="C434" s="44" t="s">
        <v>2</v>
      </c>
      <c r="D434" s="44" t="s">
        <v>151</v>
      </c>
      <c r="E434" s="44" t="s">
        <v>1</v>
      </c>
      <c r="F434" s="45">
        <f t="shared" ref="F434:G434" si="259">F435</f>
        <v>233589.101</v>
      </c>
      <c r="G434" s="21">
        <f t="shared" si="259"/>
        <v>247247.008</v>
      </c>
    </row>
    <row r="435" spans="1:8" ht="26.4" outlineLevel="2">
      <c r="A435" s="43" t="s">
        <v>54</v>
      </c>
      <c r="B435" s="44" t="s">
        <v>145</v>
      </c>
      <c r="C435" s="44" t="s">
        <v>2</v>
      </c>
      <c r="D435" s="44" t="s">
        <v>151</v>
      </c>
      <c r="E435" s="44" t="s">
        <v>55</v>
      </c>
      <c r="F435" s="45">
        <f t="shared" ref="F435:G435" si="260">F436</f>
        <v>233589.101</v>
      </c>
      <c r="G435" s="21">
        <f t="shared" si="260"/>
        <v>247247.008</v>
      </c>
    </row>
    <row r="436" spans="1:8" outlineLevel="4">
      <c r="A436" s="43" t="s">
        <v>56</v>
      </c>
      <c r="B436" s="44" t="s">
        <v>145</v>
      </c>
      <c r="C436" s="44" t="s">
        <v>2</v>
      </c>
      <c r="D436" s="44" t="s">
        <v>151</v>
      </c>
      <c r="E436" s="44" t="s">
        <v>57</v>
      </c>
      <c r="F436" s="45">
        <v>233589.101</v>
      </c>
      <c r="G436" s="21">
        <v>247247.008</v>
      </c>
    </row>
    <row r="437" spans="1:8" ht="54.75" customHeight="1" outlineLevel="5">
      <c r="A437" s="43" t="s">
        <v>522</v>
      </c>
      <c r="B437" s="44" t="s">
        <v>145</v>
      </c>
      <c r="C437" s="44" t="s">
        <v>2</v>
      </c>
      <c r="D437" s="44" t="s">
        <v>293</v>
      </c>
      <c r="E437" s="44" t="s">
        <v>1</v>
      </c>
      <c r="F437" s="45">
        <f t="shared" ref="F437:G437" si="261">F438</f>
        <v>500</v>
      </c>
      <c r="G437" s="21">
        <f t="shared" si="261"/>
        <v>500</v>
      </c>
    </row>
    <row r="438" spans="1:8" ht="28.5" customHeight="1" outlineLevel="6">
      <c r="A438" s="43" t="s">
        <v>54</v>
      </c>
      <c r="B438" s="44" t="s">
        <v>145</v>
      </c>
      <c r="C438" s="44" t="s">
        <v>2</v>
      </c>
      <c r="D438" s="44" t="s">
        <v>293</v>
      </c>
      <c r="E438" s="44" t="s">
        <v>55</v>
      </c>
      <c r="F438" s="45">
        <f t="shared" ref="F438:G438" si="262">F439</f>
        <v>500</v>
      </c>
      <c r="G438" s="21">
        <f t="shared" si="262"/>
        <v>500</v>
      </c>
    </row>
    <row r="439" spans="1:8" ht="13.8" customHeight="1" outlineLevel="7">
      <c r="A439" s="43" t="s">
        <v>56</v>
      </c>
      <c r="B439" s="44" t="s">
        <v>145</v>
      </c>
      <c r="C439" s="44" t="s">
        <v>2</v>
      </c>
      <c r="D439" s="44" t="s">
        <v>293</v>
      </c>
      <c r="E439" s="44" t="s">
        <v>57</v>
      </c>
      <c r="F439" s="45">
        <v>500</v>
      </c>
      <c r="G439" s="21">
        <v>500</v>
      </c>
    </row>
    <row r="440" spans="1:8" ht="0.6" hidden="1" customHeight="1" outlineLevel="7">
      <c r="A440" s="50" t="s">
        <v>523</v>
      </c>
      <c r="B440" s="51" t="s">
        <v>145</v>
      </c>
      <c r="C440" s="51" t="s">
        <v>2</v>
      </c>
      <c r="D440" s="51" t="s">
        <v>524</v>
      </c>
      <c r="E440" s="51" t="s">
        <v>1</v>
      </c>
      <c r="F440" s="45">
        <f t="shared" ref="F440:G440" si="263">F441+F444</f>
        <v>0</v>
      </c>
      <c r="G440" s="21">
        <f t="shared" si="263"/>
        <v>0</v>
      </c>
    </row>
    <row r="441" spans="1:8" ht="39.6" hidden="1" outlineLevel="7">
      <c r="A441" s="52" t="s">
        <v>525</v>
      </c>
      <c r="B441" s="51" t="s">
        <v>145</v>
      </c>
      <c r="C441" s="51" t="s">
        <v>2</v>
      </c>
      <c r="D441" s="51" t="s">
        <v>526</v>
      </c>
      <c r="E441" s="51" t="s">
        <v>1</v>
      </c>
      <c r="F441" s="45">
        <f t="shared" ref="F441:G441" si="264">F442</f>
        <v>0</v>
      </c>
      <c r="G441" s="21">
        <f t="shared" si="264"/>
        <v>0</v>
      </c>
    </row>
    <row r="442" spans="1:8" ht="26.4" hidden="1" outlineLevel="7">
      <c r="A442" s="52" t="s">
        <v>54</v>
      </c>
      <c r="B442" s="51" t="s">
        <v>145</v>
      </c>
      <c r="C442" s="51" t="s">
        <v>2</v>
      </c>
      <c r="D442" s="51" t="s">
        <v>526</v>
      </c>
      <c r="E442" s="51" t="s">
        <v>55</v>
      </c>
      <c r="F442" s="45">
        <f t="shared" ref="F442:G442" si="265">F443</f>
        <v>0</v>
      </c>
      <c r="G442" s="21">
        <f t="shared" si="265"/>
        <v>0</v>
      </c>
    </row>
    <row r="443" spans="1:8" hidden="1" outlineLevel="7">
      <c r="A443" s="52" t="s">
        <v>56</v>
      </c>
      <c r="B443" s="51" t="s">
        <v>145</v>
      </c>
      <c r="C443" s="51" t="s">
        <v>2</v>
      </c>
      <c r="D443" s="51" t="s">
        <v>526</v>
      </c>
      <c r="E443" s="51" t="s">
        <v>57</v>
      </c>
      <c r="F443" s="54"/>
      <c r="G443" s="55"/>
    </row>
    <row r="444" spans="1:8" ht="52.8" hidden="1" outlineLevel="7">
      <c r="A444" s="56" t="s">
        <v>527</v>
      </c>
      <c r="B444" s="51" t="s">
        <v>145</v>
      </c>
      <c r="C444" s="51" t="s">
        <v>2</v>
      </c>
      <c r="D444" s="51" t="s">
        <v>528</v>
      </c>
      <c r="E444" s="51" t="s">
        <v>1</v>
      </c>
      <c r="F444" s="45">
        <f t="shared" ref="F444:G444" si="266">F445</f>
        <v>0</v>
      </c>
      <c r="G444" s="21">
        <f t="shared" si="266"/>
        <v>0</v>
      </c>
      <c r="H444" s="10"/>
    </row>
    <row r="445" spans="1:8" ht="26.4" hidden="1" outlineLevel="7">
      <c r="A445" s="52" t="s">
        <v>54</v>
      </c>
      <c r="B445" s="51" t="s">
        <v>145</v>
      </c>
      <c r="C445" s="51" t="s">
        <v>2</v>
      </c>
      <c r="D445" s="51" t="s">
        <v>528</v>
      </c>
      <c r="E445" s="51" t="s">
        <v>55</v>
      </c>
      <c r="F445" s="45">
        <f t="shared" ref="F445:G445" si="267">F446</f>
        <v>0</v>
      </c>
      <c r="G445" s="21">
        <f t="shared" si="267"/>
        <v>0</v>
      </c>
    </row>
    <row r="446" spans="1:8" hidden="1" outlineLevel="7">
      <c r="A446" s="53" t="s">
        <v>56</v>
      </c>
      <c r="B446" s="51" t="s">
        <v>145</v>
      </c>
      <c r="C446" s="51" t="s">
        <v>2</v>
      </c>
      <c r="D446" s="51" t="s">
        <v>528</v>
      </c>
      <c r="E446" s="51" t="s">
        <v>57</v>
      </c>
      <c r="F446" s="54"/>
      <c r="G446" s="55"/>
    </row>
    <row r="447" spans="1:8" ht="26.4" outlineLevel="7">
      <c r="A447" s="43" t="s">
        <v>529</v>
      </c>
      <c r="B447" s="44" t="s">
        <v>145</v>
      </c>
      <c r="C447" s="44" t="s">
        <v>2</v>
      </c>
      <c r="D447" s="44" t="s">
        <v>299</v>
      </c>
      <c r="E447" s="44" t="s">
        <v>1</v>
      </c>
      <c r="F447" s="45">
        <f t="shared" ref="F447:G447" si="268">F448</f>
        <v>100</v>
      </c>
      <c r="G447" s="21">
        <f t="shared" si="268"/>
        <v>100</v>
      </c>
    </row>
    <row r="448" spans="1:8" ht="26.4" outlineLevel="7">
      <c r="A448" s="43" t="s">
        <v>393</v>
      </c>
      <c r="B448" s="44" t="s">
        <v>145</v>
      </c>
      <c r="C448" s="44" t="s">
        <v>2</v>
      </c>
      <c r="D448" s="44" t="s">
        <v>300</v>
      </c>
      <c r="E448" s="44" t="s">
        <v>1</v>
      </c>
      <c r="F448" s="45">
        <f t="shared" ref="F448:G448" si="269">F449</f>
        <v>100</v>
      </c>
      <c r="G448" s="21">
        <f t="shared" si="269"/>
        <v>100</v>
      </c>
    </row>
    <row r="449" spans="1:7" ht="31.2" customHeight="1" outlineLevel="7">
      <c r="A449" s="43" t="s">
        <v>530</v>
      </c>
      <c r="B449" s="44" t="s">
        <v>145</v>
      </c>
      <c r="C449" s="44" t="s">
        <v>2</v>
      </c>
      <c r="D449" s="44" t="s">
        <v>301</v>
      </c>
      <c r="E449" s="44" t="s">
        <v>1</v>
      </c>
      <c r="F449" s="45">
        <f t="shared" ref="F449:G449" si="270">F450</f>
        <v>100</v>
      </c>
      <c r="G449" s="21">
        <f t="shared" si="270"/>
        <v>100</v>
      </c>
    </row>
    <row r="450" spans="1:7" ht="26.4" outlineLevel="7">
      <c r="A450" s="43" t="s">
        <v>54</v>
      </c>
      <c r="B450" s="44" t="s">
        <v>145</v>
      </c>
      <c r="C450" s="44" t="s">
        <v>2</v>
      </c>
      <c r="D450" s="44" t="s">
        <v>301</v>
      </c>
      <c r="E450" s="44" t="s">
        <v>55</v>
      </c>
      <c r="F450" s="45">
        <f t="shared" ref="F450:G450" si="271">F451</f>
        <v>100</v>
      </c>
      <c r="G450" s="21">
        <f t="shared" si="271"/>
        <v>100</v>
      </c>
    </row>
    <row r="451" spans="1:7" outlineLevel="7">
      <c r="A451" s="43" t="s">
        <v>56</v>
      </c>
      <c r="B451" s="44" t="s">
        <v>145</v>
      </c>
      <c r="C451" s="44" t="s">
        <v>2</v>
      </c>
      <c r="D451" s="44" t="s">
        <v>301</v>
      </c>
      <c r="E451" s="44" t="s">
        <v>57</v>
      </c>
      <c r="F451" s="45">
        <v>100</v>
      </c>
      <c r="G451" s="21">
        <v>100</v>
      </c>
    </row>
    <row r="452" spans="1:7" ht="28.2" customHeight="1" outlineLevel="6">
      <c r="A452" s="43" t="s">
        <v>531</v>
      </c>
      <c r="B452" s="44" t="s">
        <v>145</v>
      </c>
      <c r="C452" s="44" t="s">
        <v>2</v>
      </c>
      <c r="D452" s="44" t="s">
        <v>294</v>
      </c>
      <c r="E452" s="44" t="s">
        <v>1</v>
      </c>
      <c r="F452" s="45">
        <f t="shared" ref="F452:G452" si="272">F453</f>
        <v>200</v>
      </c>
      <c r="G452" s="21">
        <f t="shared" si="272"/>
        <v>200</v>
      </c>
    </row>
    <row r="453" spans="1:7" ht="26.4" outlineLevel="7">
      <c r="A453" s="43" t="s">
        <v>353</v>
      </c>
      <c r="B453" s="44" t="s">
        <v>145</v>
      </c>
      <c r="C453" s="44" t="s">
        <v>2</v>
      </c>
      <c r="D453" s="44" t="s">
        <v>295</v>
      </c>
      <c r="E453" s="44" t="s">
        <v>1</v>
      </c>
      <c r="F453" s="45">
        <f t="shared" ref="F453:G453" si="273">F454</f>
        <v>200</v>
      </c>
      <c r="G453" s="21">
        <f t="shared" si="273"/>
        <v>200</v>
      </c>
    </row>
    <row r="454" spans="1:7" ht="26.4" outlineLevel="5">
      <c r="A454" s="43" t="s">
        <v>296</v>
      </c>
      <c r="B454" s="44" t="s">
        <v>145</v>
      </c>
      <c r="C454" s="44" t="s">
        <v>2</v>
      </c>
      <c r="D454" s="44" t="s">
        <v>297</v>
      </c>
      <c r="E454" s="44" t="s">
        <v>1</v>
      </c>
      <c r="F454" s="45">
        <f t="shared" ref="F454:G454" si="274">F455</f>
        <v>200</v>
      </c>
      <c r="G454" s="21">
        <f t="shared" si="274"/>
        <v>200</v>
      </c>
    </row>
    <row r="455" spans="1:7" ht="26.4" outlineLevel="6">
      <c r="A455" s="43" t="s">
        <v>54</v>
      </c>
      <c r="B455" s="44" t="s">
        <v>145</v>
      </c>
      <c r="C455" s="44" t="s">
        <v>2</v>
      </c>
      <c r="D455" s="44" t="s">
        <v>297</v>
      </c>
      <c r="E455" s="44" t="s">
        <v>55</v>
      </c>
      <c r="F455" s="45">
        <f t="shared" ref="F455:G455" si="275">F456</f>
        <v>200</v>
      </c>
      <c r="G455" s="21">
        <f t="shared" si="275"/>
        <v>200</v>
      </c>
    </row>
    <row r="456" spans="1:7" outlineLevel="7">
      <c r="A456" s="43" t="s">
        <v>56</v>
      </c>
      <c r="B456" s="44" t="s">
        <v>145</v>
      </c>
      <c r="C456" s="44" t="s">
        <v>2</v>
      </c>
      <c r="D456" s="44" t="s">
        <v>297</v>
      </c>
      <c r="E456" s="44" t="s">
        <v>57</v>
      </c>
      <c r="F456" s="45">
        <v>200</v>
      </c>
      <c r="G456" s="21">
        <v>200</v>
      </c>
    </row>
    <row r="457" spans="1:7" ht="39.6" outlineLevel="1">
      <c r="A457" s="43" t="s">
        <v>450</v>
      </c>
      <c r="B457" s="44" t="s">
        <v>145</v>
      </c>
      <c r="C457" s="44" t="s">
        <v>2</v>
      </c>
      <c r="D457" s="44" t="s">
        <v>152</v>
      </c>
      <c r="E457" s="44" t="s">
        <v>1</v>
      </c>
      <c r="F457" s="45">
        <f t="shared" ref="F457:G457" si="276">F458</f>
        <v>434.25</v>
      </c>
      <c r="G457" s="21">
        <f t="shared" si="276"/>
        <v>434.25</v>
      </c>
    </row>
    <row r="458" spans="1:7" ht="26.4" outlineLevel="2">
      <c r="A458" s="43" t="s">
        <v>354</v>
      </c>
      <c r="B458" s="44" t="s">
        <v>145</v>
      </c>
      <c r="C458" s="44" t="s">
        <v>2</v>
      </c>
      <c r="D458" s="44" t="s">
        <v>153</v>
      </c>
      <c r="E458" s="44" t="s">
        <v>1</v>
      </c>
      <c r="F458" s="45">
        <f t="shared" ref="F458:G458" si="277">F459</f>
        <v>434.25</v>
      </c>
      <c r="G458" s="21">
        <f t="shared" si="277"/>
        <v>434.25</v>
      </c>
    </row>
    <row r="459" spans="1:7" ht="39.6" outlineLevel="4">
      <c r="A459" s="43" t="s">
        <v>451</v>
      </c>
      <c r="B459" s="44" t="s">
        <v>145</v>
      </c>
      <c r="C459" s="44" t="s">
        <v>2</v>
      </c>
      <c r="D459" s="44" t="s">
        <v>154</v>
      </c>
      <c r="E459" s="44" t="s">
        <v>1</v>
      </c>
      <c r="F459" s="45">
        <f t="shared" ref="F459:G459" si="278">F460</f>
        <v>434.25</v>
      </c>
      <c r="G459" s="21">
        <f t="shared" si="278"/>
        <v>434.25</v>
      </c>
    </row>
    <row r="460" spans="1:7" ht="26.4" outlineLevel="5">
      <c r="A460" s="43" t="s">
        <v>54</v>
      </c>
      <c r="B460" s="44" t="s">
        <v>145</v>
      </c>
      <c r="C460" s="44" t="s">
        <v>2</v>
      </c>
      <c r="D460" s="44" t="s">
        <v>154</v>
      </c>
      <c r="E460" s="44" t="s">
        <v>55</v>
      </c>
      <c r="F460" s="45">
        <f t="shared" ref="F460:G460" si="279">F461</f>
        <v>434.25</v>
      </c>
      <c r="G460" s="21">
        <f t="shared" si="279"/>
        <v>434.25</v>
      </c>
    </row>
    <row r="461" spans="1:7" outlineLevel="6">
      <c r="A461" s="43" t="s">
        <v>56</v>
      </c>
      <c r="B461" s="44" t="s">
        <v>145</v>
      </c>
      <c r="C461" s="44" t="s">
        <v>2</v>
      </c>
      <c r="D461" s="44" t="s">
        <v>154</v>
      </c>
      <c r="E461" s="44" t="s">
        <v>57</v>
      </c>
      <c r="F461" s="45">
        <v>434.25</v>
      </c>
      <c r="G461" s="21">
        <v>434.25</v>
      </c>
    </row>
    <row r="462" spans="1:7" outlineLevel="4">
      <c r="A462" s="43" t="s">
        <v>155</v>
      </c>
      <c r="B462" s="44" t="s">
        <v>145</v>
      </c>
      <c r="C462" s="44" t="s">
        <v>6</v>
      </c>
      <c r="D462" s="44" t="s">
        <v>4</v>
      </c>
      <c r="E462" s="44" t="s">
        <v>1</v>
      </c>
      <c r="F462" s="45">
        <f t="shared" ref="F462:G462" si="280">F463+F531</f>
        <v>665721.36490000004</v>
      </c>
      <c r="G462" s="21">
        <f t="shared" si="280"/>
        <v>688724.95240000018</v>
      </c>
    </row>
    <row r="463" spans="1:7" ht="26.4" outlineLevel="5">
      <c r="A463" s="43" t="s">
        <v>446</v>
      </c>
      <c r="B463" s="44" t="s">
        <v>145</v>
      </c>
      <c r="C463" s="44" t="s">
        <v>6</v>
      </c>
      <c r="D463" s="44" t="s">
        <v>147</v>
      </c>
      <c r="E463" s="44" t="s">
        <v>1</v>
      </c>
      <c r="F463" s="45">
        <f t="shared" ref="F463:G463" si="281">F464+F516+F521+F526</f>
        <v>665259.96490000002</v>
      </c>
      <c r="G463" s="21">
        <f t="shared" si="281"/>
        <v>688263.55240000016</v>
      </c>
    </row>
    <row r="464" spans="1:7" ht="26.4" outlineLevel="6">
      <c r="A464" s="43" t="s">
        <v>448</v>
      </c>
      <c r="B464" s="44" t="s">
        <v>145</v>
      </c>
      <c r="C464" s="44" t="s">
        <v>6</v>
      </c>
      <c r="D464" s="44" t="s">
        <v>156</v>
      </c>
      <c r="E464" s="44" t="s">
        <v>1</v>
      </c>
      <c r="F464" s="45">
        <f t="shared" ref="F464:G464" si="282">F465+F491+F504+F510+F513</f>
        <v>663277.96490000002</v>
      </c>
      <c r="G464" s="21">
        <f t="shared" si="282"/>
        <v>686281.55240000016</v>
      </c>
    </row>
    <row r="465" spans="1:7" ht="26.4" outlineLevel="7">
      <c r="A465" s="43" t="s">
        <v>355</v>
      </c>
      <c r="B465" s="44" t="s">
        <v>145</v>
      </c>
      <c r="C465" s="44" t="s">
        <v>6</v>
      </c>
      <c r="D465" s="44" t="s">
        <v>157</v>
      </c>
      <c r="E465" s="44" t="s">
        <v>1</v>
      </c>
      <c r="F465" s="45">
        <f t="shared" ref="F465:G465" si="283">F466+F469+F472+F475+F478+F481+F486</f>
        <v>658046.91599999997</v>
      </c>
      <c r="G465" s="21">
        <f t="shared" si="283"/>
        <v>681458.10650000011</v>
      </c>
    </row>
    <row r="466" spans="1:7" outlineLevel="7">
      <c r="A466" s="43" t="s">
        <v>158</v>
      </c>
      <c r="B466" s="44" t="s">
        <v>145</v>
      </c>
      <c r="C466" s="44" t="s">
        <v>6</v>
      </c>
      <c r="D466" s="44" t="s">
        <v>159</v>
      </c>
      <c r="E466" s="44" t="s">
        <v>1</v>
      </c>
      <c r="F466" s="45">
        <f t="shared" ref="F466:G466" si="284">F467</f>
        <v>45</v>
      </c>
      <c r="G466" s="21">
        <f t="shared" si="284"/>
        <v>45</v>
      </c>
    </row>
    <row r="467" spans="1:7" ht="26.4" outlineLevel="7">
      <c r="A467" s="43" t="s">
        <v>19</v>
      </c>
      <c r="B467" s="44" t="s">
        <v>145</v>
      </c>
      <c r="C467" s="44" t="s">
        <v>6</v>
      </c>
      <c r="D467" s="44" t="s">
        <v>159</v>
      </c>
      <c r="E467" s="44" t="s">
        <v>20</v>
      </c>
      <c r="F467" s="45">
        <f t="shared" ref="F467:G467" si="285">F468</f>
        <v>45</v>
      </c>
      <c r="G467" s="21">
        <f t="shared" si="285"/>
        <v>45</v>
      </c>
    </row>
    <row r="468" spans="1:7" ht="26.4" outlineLevel="7">
      <c r="A468" s="43" t="s">
        <v>21</v>
      </c>
      <c r="B468" s="44" t="s">
        <v>145</v>
      </c>
      <c r="C468" s="44" t="s">
        <v>6</v>
      </c>
      <c r="D468" s="44" t="s">
        <v>159</v>
      </c>
      <c r="E468" s="44" t="s">
        <v>22</v>
      </c>
      <c r="F468" s="45">
        <v>45</v>
      </c>
      <c r="G468" s="21">
        <v>45</v>
      </c>
    </row>
    <row r="469" spans="1:7" ht="66" outlineLevel="7">
      <c r="A469" s="43" t="s">
        <v>532</v>
      </c>
      <c r="B469" s="44" t="s">
        <v>145</v>
      </c>
      <c r="C469" s="44" t="s">
        <v>6</v>
      </c>
      <c r="D469" s="44" t="s">
        <v>388</v>
      </c>
      <c r="E469" s="44" t="s">
        <v>1</v>
      </c>
      <c r="F469" s="45">
        <f t="shared" ref="F469:G469" si="286">F470</f>
        <v>29250</v>
      </c>
      <c r="G469" s="21">
        <f t="shared" si="286"/>
        <v>29250</v>
      </c>
    </row>
    <row r="470" spans="1:7" ht="26.4" outlineLevel="7">
      <c r="A470" s="43" t="s">
        <v>54</v>
      </c>
      <c r="B470" s="44" t="s">
        <v>145</v>
      </c>
      <c r="C470" s="44" t="s">
        <v>6</v>
      </c>
      <c r="D470" s="44" t="s">
        <v>388</v>
      </c>
      <c r="E470" s="44" t="s">
        <v>55</v>
      </c>
      <c r="F470" s="45">
        <f t="shared" ref="F470:G470" si="287">F471</f>
        <v>29250</v>
      </c>
      <c r="G470" s="21">
        <f t="shared" si="287"/>
        <v>29250</v>
      </c>
    </row>
    <row r="471" spans="1:7" outlineLevel="7">
      <c r="A471" s="43" t="s">
        <v>56</v>
      </c>
      <c r="B471" s="44" t="s">
        <v>145</v>
      </c>
      <c r="C471" s="44" t="s">
        <v>6</v>
      </c>
      <c r="D471" s="44" t="s">
        <v>388</v>
      </c>
      <c r="E471" s="44" t="s">
        <v>57</v>
      </c>
      <c r="F471" s="45">
        <v>29250</v>
      </c>
      <c r="G471" s="21">
        <v>29250</v>
      </c>
    </row>
    <row r="472" spans="1:7" ht="26.4" outlineLevel="5">
      <c r="A472" s="43" t="s">
        <v>561</v>
      </c>
      <c r="B472" s="44" t="s">
        <v>145</v>
      </c>
      <c r="C472" s="44" t="s">
        <v>6</v>
      </c>
      <c r="D472" s="44" t="s">
        <v>160</v>
      </c>
      <c r="E472" s="44" t="s">
        <v>1</v>
      </c>
      <c r="F472" s="45">
        <f t="shared" ref="F472:G472" si="288">F473</f>
        <v>127085.78899999999</v>
      </c>
      <c r="G472" s="21">
        <f t="shared" si="288"/>
        <v>122085.78899999999</v>
      </c>
    </row>
    <row r="473" spans="1:7" ht="26.4" outlineLevel="6">
      <c r="A473" s="43" t="s">
        <v>54</v>
      </c>
      <c r="B473" s="44" t="s">
        <v>145</v>
      </c>
      <c r="C473" s="44" t="s">
        <v>6</v>
      </c>
      <c r="D473" s="44" t="s">
        <v>160</v>
      </c>
      <c r="E473" s="44" t="s">
        <v>55</v>
      </c>
      <c r="F473" s="45">
        <f t="shared" ref="F473:G473" si="289">F474</f>
        <v>127085.78899999999</v>
      </c>
      <c r="G473" s="21">
        <f t="shared" si="289"/>
        <v>122085.78899999999</v>
      </c>
    </row>
    <row r="474" spans="1:7" outlineLevel="7">
      <c r="A474" s="43" t="s">
        <v>56</v>
      </c>
      <c r="B474" s="44" t="s">
        <v>145</v>
      </c>
      <c r="C474" s="44" t="s">
        <v>6</v>
      </c>
      <c r="D474" s="44" t="s">
        <v>160</v>
      </c>
      <c r="E474" s="44" t="s">
        <v>57</v>
      </c>
      <c r="F474" s="45">
        <f>136585.789+1500-6000-5000</f>
        <v>127085.78899999999</v>
      </c>
      <c r="G474" s="21">
        <f>132085.789-10000</f>
        <v>122085.78899999999</v>
      </c>
    </row>
    <row r="475" spans="1:7" ht="39.6" outlineLevel="7">
      <c r="A475" s="53" t="s">
        <v>416</v>
      </c>
      <c r="B475" s="51" t="s">
        <v>145</v>
      </c>
      <c r="C475" s="51" t="s">
        <v>6</v>
      </c>
      <c r="D475" s="51" t="s">
        <v>418</v>
      </c>
      <c r="E475" s="51" t="s">
        <v>1</v>
      </c>
      <c r="F475" s="45">
        <f t="shared" ref="F475:G475" si="290">F476</f>
        <v>400</v>
      </c>
      <c r="G475" s="21">
        <f t="shared" si="290"/>
        <v>400</v>
      </c>
    </row>
    <row r="476" spans="1:7" ht="26.4" outlineLevel="7">
      <c r="A476" s="15" t="s">
        <v>54</v>
      </c>
      <c r="B476" s="12" t="s">
        <v>145</v>
      </c>
      <c r="C476" s="51" t="s">
        <v>6</v>
      </c>
      <c r="D476" s="51" t="s">
        <v>418</v>
      </c>
      <c r="E476" s="51" t="s">
        <v>55</v>
      </c>
      <c r="F476" s="45">
        <f t="shared" ref="F476:G476" si="291">F477</f>
        <v>400</v>
      </c>
      <c r="G476" s="21">
        <f t="shared" si="291"/>
        <v>400</v>
      </c>
    </row>
    <row r="477" spans="1:7" outlineLevel="7">
      <c r="A477" s="53" t="s">
        <v>56</v>
      </c>
      <c r="B477" s="51" t="s">
        <v>145</v>
      </c>
      <c r="C477" s="51" t="s">
        <v>6</v>
      </c>
      <c r="D477" s="51" t="s">
        <v>418</v>
      </c>
      <c r="E477" s="51" t="s">
        <v>57</v>
      </c>
      <c r="F477" s="45">
        <v>400</v>
      </c>
      <c r="G477" s="21">
        <v>400</v>
      </c>
    </row>
    <row r="478" spans="1:7" ht="54" customHeight="1" outlineLevel="2">
      <c r="A478" s="43" t="s">
        <v>161</v>
      </c>
      <c r="B478" s="44" t="s">
        <v>145</v>
      </c>
      <c r="C478" s="44" t="s">
        <v>6</v>
      </c>
      <c r="D478" s="44" t="s">
        <v>162</v>
      </c>
      <c r="E478" s="44" t="s">
        <v>1</v>
      </c>
      <c r="F478" s="45">
        <f t="shared" ref="F478:G478" si="292">F479</f>
        <v>466413.57699999999</v>
      </c>
      <c r="G478" s="21">
        <f t="shared" si="292"/>
        <v>494491.40600000002</v>
      </c>
    </row>
    <row r="479" spans="1:7" ht="26.4" outlineLevel="4">
      <c r="A479" s="43" t="s">
        <v>54</v>
      </c>
      <c r="B479" s="44" t="s">
        <v>145</v>
      </c>
      <c r="C479" s="44" t="s">
        <v>6</v>
      </c>
      <c r="D479" s="44" t="s">
        <v>162</v>
      </c>
      <c r="E479" s="44" t="s">
        <v>55</v>
      </c>
      <c r="F479" s="45">
        <f t="shared" ref="F479:G479" si="293">F480</f>
        <v>466413.57699999999</v>
      </c>
      <c r="G479" s="21">
        <f t="shared" si="293"/>
        <v>494491.40600000002</v>
      </c>
    </row>
    <row r="480" spans="1:7" outlineLevel="5">
      <c r="A480" s="43" t="s">
        <v>56</v>
      </c>
      <c r="B480" s="44" t="s">
        <v>145</v>
      </c>
      <c r="C480" s="44" t="s">
        <v>6</v>
      </c>
      <c r="D480" s="44" t="s">
        <v>162</v>
      </c>
      <c r="E480" s="44" t="s">
        <v>57</v>
      </c>
      <c r="F480" s="45">
        <v>466413.57699999999</v>
      </c>
      <c r="G480" s="21">
        <v>494491.40600000002</v>
      </c>
    </row>
    <row r="481" spans="1:7" ht="26.4" outlineLevel="6">
      <c r="A481" s="43" t="s">
        <v>534</v>
      </c>
      <c r="B481" s="44" t="s">
        <v>145</v>
      </c>
      <c r="C481" s="44" t="s">
        <v>6</v>
      </c>
      <c r="D481" s="44" t="s">
        <v>298</v>
      </c>
      <c r="E481" s="44" t="s">
        <v>1</v>
      </c>
      <c r="F481" s="45">
        <f t="shared" ref="F481:G481" si="294">F482+F484</f>
        <v>10302</v>
      </c>
      <c r="G481" s="21">
        <f t="shared" si="294"/>
        <v>10302</v>
      </c>
    </row>
    <row r="482" spans="1:7" outlineLevel="6">
      <c r="A482" s="52" t="s">
        <v>61</v>
      </c>
      <c r="B482" s="44" t="s">
        <v>145</v>
      </c>
      <c r="C482" s="44" t="s">
        <v>6</v>
      </c>
      <c r="D482" s="44" t="s">
        <v>298</v>
      </c>
      <c r="E482" s="44" t="s">
        <v>62</v>
      </c>
      <c r="F482" s="45">
        <f t="shared" ref="F482:G482" si="295">F483</f>
        <v>100</v>
      </c>
      <c r="G482" s="21">
        <f t="shared" si="295"/>
        <v>100</v>
      </c>
    </row>
    <row r="483" spans="1:7" ht="26.4" outlineLevel="6">
      <c r="A483" s="53" t="s">
        <v>189</v>
      </c>
      <c r="B483" s="44" t="s">
        <v>145</v>
      </c>
      <c r="C483" s="44" t="s">
        <v>6</v>
      </c>
      <c r="D483" s="44" t="s">
        <v>298</v>
      </c>
      <c r="E483" s="44" t="s">
        <v>190</v>
      </c>
      <c r="F483" s="45">
        <v>100</v>
      </c>
      <c r="G483" s="21">
        <v>100</v>
      </c>
    </row>
    <row r="484" spans="1:7" ht="26.4" outlineLevel="7">
      <c r="A484" s="43" t="s">
        <v>54</v>
      </c>
      <c r="B484" s="44" t="s">
        <v>145</v>
      </c>
      <c r="C484" s="44" t="s">
        <v>6</v>
      </c>
      <c r="D484" s="44" t="s">
        <v>298</v>
      </c>
      <c r="E484" s="44" t="s">
        <v>55</v>
      </c>
      <c r="F484" s="45">
        <f t="shared" ref="F484:G484" si="296">F485</f>
        <v>10202</v>
      </c>
      <c r="G484" s="21">
        <f t="shared" si="296"/>
        <v>10202</v>
      </c>
    </row>
    <row r="485" spans="1:7" outlineLevel="2">
      <c r="A485" s="43" t="s">
        <v>56</v>
      </c>
      <c r="B485" s="44" t="s">
        <v>145</v>
      </c>
      <c r="C485" s="44" t="s">
        <v>6</v>
      </c>
      <c r="D485" s="44" t="s">
        <v>298</v>
      </c>
      <c r="E485" s="44" t="s">
        <v>57</v>
      </c>
      <c r="F485" s="45">
        <v>10202</v>
      </c>
      <c r="G485" s="21">
        <v>10202</v>
      </c>
    </row>
    <row r="486" spans="1:7" ht="39.6" outlineLevel="2">
      <c r="A486" s="50" t="s">
        <v>535</v>
      </c>
      <c r="B486" s="44" t="s">
        <v>145</v>
      </c>
      <c r="C486" s="44" t="s">
        <v>6</v>
      </c>
      <c r="D486" s="44" t="s">
        <v>407</v>
      </c>
      <c r="E486" s="44" t="s">
        <v>1</v>
      </c>
      <c r="F486" s="45">
        <f t="shared" ref="F486:G486" si="297">F487+F489</f>
        <v>24550.55</v>
      </c>
      <c r="G486" s="21">
        <f t="shared" si="297"/>
        <v>24883.911499999998</v>
      </c>
    </row>
    <row r="487" spans="1:7" outlineLevel="2">
      <c r="A487" s="52" t="s">
        <v>61</v>
      </c>
      <c r="B487" s="51" t="s">
        <v>145</v>
      </c>
      <c r="C487" s="51" t="s">
        <v>6</v>
      </c>
      <c r="D487" s="51" t="s">
        <v>407</v>
      </c>
      <c r="E487" s="51" t="s">
        <v>62</v>
      </c>
      <c r="F487" s="45">
        <f t="shared" ref="F487:G487" si="298">F488</f>
        <v>100</v>
      </c>
      <c r="G487" s="21">
        <f t="shared" si="298"/>
        <v>100</v>
      </c>
    </row>
    <row r="488" spans="1:7" ht="26.4" outlineLevel="2">
      <c r="A488" s="53" t="s">
        <v>189</v>
      </c>
      <c r="B488" s="51" t="s">
        <v>145</v>
      </c>
      <c r="C488" s="51" t="s">
        <v>6</v>
      </c>
      <c r="D488" s="51" t="s">
        <v>407</v>
      </c>
      <c r="E488" s="51" t="s">
        <v>190</v>
      </c>
      <c r="F488" s="45">
        <v>100</v>
      </c>
      <c r="G488" s="21">
        <v>100</v>
      </c>
    </row>
    <row r="489" spans="1:7" ht="26.4" outlineLevel="2">
      <c r="A489" s="43" t="s">
        <v>54</v>
      </c>
      <c r="B489" s="44" t="s">
        <v>145</v>
      </c>
      <c r="C489" s="44" t="s">
        <v>6</v>
      </c>
      <c r="D489" s="44" t="s">
        <v>407</v>
      </c>
      <c r="E489" s="44" t="s">
        <v>55</v>
      </c>
      <c r="F489" s="45">
        <f t="shared" ref="F489:G489" si="299">F490</f>
        <v>24450.55</v>
      </c>
      <c r="G489" s="21">
        <f t="shared" si="299"/>
        <v>24783.911499999998</v>
      </c>
    </row>
    <row r="490" spans="1:7" outlineLevel="2">
      <c r="A490" s="43" t="s">
        <v>56</v>
      </c>
      <c r="B490" s="44" t="s">
        <v>145</v>
      </c>
      <c r="C490" s="44" t="s">
        <v>6</v>
      </c>
      <c r="D490" s="44" t="s">
        <v>407</v>
      </c>
      <c r="E490" s="44" t="s">
        <v>57</v>
      </c>
      <c r="F490" s="45">
        <v>24450.55</v>
      </c>
      <c r="G490" s="21">
        <v>24783.911499999998</v>
      </c>
    </row>
    <row r="491" spans="1:7" ht="25.8" customHeight="1" outlineLevel="4">
      <c r="A491" s="43" t="s">
        <v>356</v>
      </c>
      <c r="B491" s="44" t="s">
        <v>145</v>
      </c>
      <c r="C491" s="44" t="s">
        <v>6</v>
      </c>
      <c r="D491" s="44" t="s">
        <v>163</v>
      </c>
      <c r="E491" s="44" t="s">
        <v>1</v>
      </c>
      <c r="F491" s="45">
        <f t="shared" ref="F491:G491" si="300">F492+F495+F498+F501+F507</f>
        <v>291.25</v>
      </c>
      <c r="G491" s="21">
        <f t="shared" si="300"/>
        <v>0</v>
      </c>
    </row>
    <row r="492" spans="1:7" ht="52.8" hidden="1" outlineLevel="7">
      <c r="A492" s="43" t="s">
        <v>536</v>
      </c>
      <c r="B492" s="44" t="s">
        <v>145</v>
      </c>
      <c r="C492" s="44" t="s">
        <v>6</v>
      </c>
      <c r="D492" s="44" t="s">
        <v>389</v>
      </c>
      <c r="E492" s="44" t="s">
        <v>1</v>
      </c>
      <c r="F492" s="45">
        <f t="shared" ref="F492:G492" si="301">F493</f>
        <v>0</v>
      </c>
      <c r="G492" s="21">
        <f t="shared" si="301"/>
        <v>0</v>
      </c>
    </row>
    <row r="493" spans="1:7" ht="25.2" hidden="1" customHeight="1" outlineLevel="7">
      <c r="A493" s="43" t="s">
        <v>54</v>
      </c>
      <c r="B493" s="44" t="s">
        <v>145</v>
      </c>
      <c r="C493" s="44" t="s">
        <v>6</v>
      </c>
      <c r="D493" s="44" t="s">
        <v>389</v>
      </c>
      <c r="E493" s="44" t="s">
        <v>55</v>
      </c>
      <c r="F493" s="45">
        <f t="shared" ref="F493:G493" si="302">F494</f>
        <v>0</v>
      </c>
      <c r="G493" s="21">
        <f t="shared" si="302"/>
        <v>0</v>
      </c>
    </row>
    <row r="494" spans="1:7" hidden="1" outlineLevel="7">
      <c r="A494" s="43" t="s">
        <v>56</v>
      </c>
      <c r="B494" s="44" t="s">
        <v>145</v>
      </c>
      <c r="C494" s="44" t="s">
        <v>6</v>
      </c>
      <c r="D494" s="44" t="s">
        <v>389</v>
      </c>
      <c r="E494" s="44" t="s">
        <v>57</v>
      </c>
      <c r="F494" s="45">
        <v>0</v>
      </c>
      <c r="G494" s="21">
        <v>0</v>
      </c>
    </row>
    <row r="495" spans="1:7" ht="26.4" hidden="1" outlineLevel="7">
      <c r="A495" s="43" t="s">
        <v>310</v>
      </c>
      <c r="B495" s="44" t="s">
        <v>145</v>
      </c>
      <c r="C495" s="44" t="s">
        <v>6</v>
      </c>
      <c r="D495" s="44" t="s">
        <v>281</v>
      </c>
      <c r="E495" s="44" t="s">
        <v>1</v>
      </c>
      <c r="F495" s="45">
        <f t="shared" ref="F495:G495" si="303">F496</f>
        <v>0</v>
      </c>
      <c r="G495" s="21">
        <f t="shared" si="303"/>
        <v>0</v>
      </c>
    </row>
    <row r="496" spans="1:7" ht="26.4" hidden="1" outlineLevel="7">
      <c r="A496" s="43" t="s">
        <v>54</v>
      </c>
      <c r="B496" s="44" t="s">
        <v>145</v>
      </c>
      <c r="C496" s="44" t="s">
        <v>6</v>
      </c>
      <c r="D496" s="44" t="s">
        <v>281</v>
      </c>
      <c r="E496" s="44" t="s">
        <v>55</v>
      </c>
      <c r="F496" s="45">
        <f t="shared" ref="F496:G496" si="304">F497</f>
        <v>0</v>
      </c>
      <c r="G496" s="21">
        <f t="shared" si="304"/>
        <v>0</v>
      </c>
    </row>
    <row r="497" spans="1:7" hidden="1" outlineLevel="7">
      <c r="A497" s="43" t="s">
        <v>56</v>
      </c>
      <c r="B497" s="44" t="s">
        <v>145</v>
      </c>
      <c r="C497" s="44" t="s">
        <v>6</v>
      </c>
      <c r="D497" s="44" t="s">
        <v>281</v>
      </c>
      <c r="E497" s="44" t="s">
        <v>57</v>
      </c>
      <c r="F497" s="45"/>
      <c r="G497" s="21"/>
    </row>
    <row r="498" spans="1:7" ht="26.4" hidden="1" outlineLevel="7">
      <c r="A498" s="72" t="s">
        <v>537</v>
      </c>
      <c r="B498" s="51" t="s">
        <v>145</v>
      </c>
      <c r="C498" s="51" t="s">
        <v>6</v>
      </c>
      <c r="D498" s="51" t="s">
        <v>538</v>
      </c>
      <c r="E498" s="51" t="s">
        <v>1</v>
      </c>
      <c r="F498" s="45">
        <f t="shared" ref="F498:G498" si="305">F499</f>
        <v>0</v>
      </c>
      <c r="G498" s="21">
        <f t="shared" si="305"/>
        <v>0</v>
      </c>
    </row>
    <row r="499" spans="1:7" ht="26.4" hidden="1" outlineLevel="7">
      <c r="A499" s="64" t="s">
        <v>54</v>
      </c>
      <c r="B499" s="51" t="s">
        <v>145</v>
      </c>
      <c r="C499" s="51" t="s">
        <v>6</v>
      </c>
      <c r="D499" s="51" t="s">
        <v>538</v>
      </c>
      <c r="E499" s="51" t="s">
        <v>55</v>
      </c>
      <c r="F499" s="45">
        <f t="shared" ref="F499:G499" si="306">F500</f>
        <v>0</v>
      </c>
      <c r="G499" s="21">
        <f t="shared" si="306"/>
        <v>0</v>
      </c>
    </row>
    <row r="500" spans="1:7" hidden="1" outlineLevel="7">
      <c r="A500" s="64" t="s">
        <v>56</v>
      </c>
      <c r="B500" s="51" t="s">
        <v>145</v>
      </c>
      <c r="C500" s="51" t="s">
        <v>6</v>
      </c>
      <c r="D500" s="51" t="s">
        <v>538</v>
      </c>
      <c r="E500" s="51" t="s">
        <v>57</v>
      </c>
      <c r="F500" s="45"/>
      <c r="G500" s="21"/>
    </row>
    <row r="501" spans="1:7" ht="52.8" hidden="1" outlineLevel="7">
      <c r="A501" s="64" t="s">
        <v>539</v>
      </c>
      <c r="B501" s="51" t="s">
        <v>145</v>
      </c>
      <c r="C501" s="51" t="s">
        <v>6</v>
      </c>
      <c r="D501" s="51" t="s">
        <v>540</v>
      </c>
      <c r="E501" s="51" t="s">
        <v>1</v>
      </c>
      <c r="F501" s="45">
        <f t="shared" ref="F501:G501" si="307">F502</f>
        <v>0</v>
      </c>
      <c r="G501" s="21">
        <f t="shared" si="307"/>
        <v>0</v>
      </c>
    </row>
    <row r="502" spans="1:7" ht="26.4" hidden="1" outlineLevel="7">
      <c r="A502" s="64" t="s">
        <v>54</v>
      </c>
      <c r="B502" s="51" t="s">
        <v>145</v>
      </c>
      <c r="C502" s="51" t="s">
        <v>6</v>
      </c>
      <c r="D502" s="51" t="s">
        <v>540</v>
      </c>
      <c r="E502" s="51" t="s">
        <v>55</v>
      </c>
      <c r="F502" s="45">
        <f t="shared" ref="F502:G502" si="308">F503</f>
        <v>0</v>
      </c>
      <c r="G502" s="21">
        <f t="shared" si="308"/>
        <v>0</v>
      </c>
    </row>
    <row r="503" spans="1:7" hidden="1" outlineLevel="7">
      <c r="A503" s="64" t="s">
        <v>56</v>
      </c>
      <c r="B503" s="51" t="s">
        <v>145</v>
      </c>
      <c r="C503" s="51" t="s">
        <v>6</v>
      </c>
      <c r="D503" s="51" t="s">
        <v>540</v>
      </c>
      <c r="E503" s="51" t="s">
        <v>57</v>
      </c>
      <c r="F503" s="45"/>
      <c r="G503" s="21"/>
    </row>
    <row r="504" spans="1:7" ht="26.4" outlineLevel="7">
      <c r="A504" s="53" t="s">
        <v>541</v>
      </c>
      <c r="B504" s="51" t="s">
        <v>145</v>
      </c>
      <c r="C504" s="51" t="s">
        <v>6</v>
      </c>
      <c r="D504" s="51" t="s">
        <v>542</v>
      </c>
      <c r="E504" s="51" t="s">
        <v>1</v>
      </c>
      <c r="F504" s="45">
        <f t="shared" ref="F504:G504" si="309">F505</f>
        <v>115</v>
      </c>
      <c r="G504" s="21">
        <f t="shared" si="309"/>
        <v>0</v>
      </c>
    </row>
    <row r="505" spans="1:7" ht="26.4" outlineLevel="7">
      <c r="A505" s="15" t="s">
        <v>54</v>
      </c>
      <c r="B505" s="12" t="s">
        <v>145</v>
      </c>
      <c r="C505" s="51" t="s">
        <v>6</v>
      </c>
      <c r="D505" s="51" t="s">
        <v>542</v>
      </c>
      <c r="E505" s="51" t="s">
        <v>55</v>
      </c>
      <c r="F505" s="45">
        <f t="shared" ref="F505:G505" si="310">F506</f>
        <v>115</v>
      </c>
      <c r="G505" s="21">
        <f t="shared" si="310"/>
        <v>0</v>
      </c>
    </row>
    <row r="506" spans="1:7" outlineLevel="7">
      <c r="A506" s="53" t="s">
        <v>56</v>
      </c>
      <c r="B506" s="51" t="s">
        <v>145</v>
      </c>
      <c r="C506" s="51" t="s">
        <v>6</v>
      </c>
      <c r="D506" s="51" t="s">
        <v>542</v>
      </c>
      <c r="E506" s="51" t="s">
        <v>57</v>
      </c>
      <c r="F506" s="45">
        <v>115</v>
      </c>
      <c r="G506" s="21">
        <v>0</v>
      </c>
    </row>
    <row r="507" spans="1:7" ht="39.6" outlineLevel="1">
      <c r="A507" s="43" t="s">
        <v>282</v>
      </c>
      <c r="B507" s="44" t="s">
        <v>145</v>
      </c>
      <c r="C507" s="44" t="s">
        <v>6</v>
      </c>
      <c r="D507" s="44" t="s">
        <v>283</v>
      </c>
      <c r="E507" s="44" t="s">
        <v>1</v>
      </c>
      <c r="F507" s="45">
        <f t="shared" ref="F507:G507" si="311">F508</f>
        <v>291.25</v>
      </c>
      <c r="G507" s="21">
        <f t="shared" si="311"/>
        <v>0</v>
      </c>
    </row>
    <row r="508" spans="1:7" ht="26.4" outlineLevel="2">
      <c r="A508" s="43" t="s">
        <v>54</v>
      </c>
      <c r="B508" s="44" t="s">
        <v>145</v>
      </c>
      <c r="C508" s="44" t="s">
        <v>6</v>
      </c>
      <c r="D508" s="44" t="s">
        <v>283</v>
      </c>
      <c r="E508" s="44" t="s">
        <v>55</v>
      </c>
      <c r="F508" s="45">
        <f t="shared" ref="F508:G508" si="312">F509</f>
        <v>291.25</v>
      </c>
      <c r="G508" s="21">
        <f t="shared" si="312"/>
        <v>0</v>
      </c>
    </row>
    <row r="509" spans="1:7" outlineLevel="3">
      <c r="A509" s="43" t="s">
        <v>56</v>
      </c>
      <c r="B509" s="44" t="s">
        <v>145</v>
      </c>
      <c r="C509" s="44" t="s">
        <v>6</v>
      </c>
      <c r="D509" s="44" t="s">
        <v>283</v>
      </c>
      <c r="E509" s="44" t="s">
        <v>57</v>
      </c>
      <c r="F509" s="45">
        <v>291.25</v>
      </c>
      <c r="G509" s="21">
        <v>0</v>
      </c>
    </row>
    <row r="510" spans="1:7" ht="39.6" outlineLevel="5">
      <c r="A510" s="50" t="s">
        <v>543</v>
      </c>
      <c r="B510" s="51" t="s">
        <v>145</v>
      </c>
      <c r="C510" s="51" t="s">
        <v>6</v>
      </c>
      <c r="D510" s="51" t="s">
        <v>544</v>
      </c>
      <c r="E510" s="51" t="s">
        <v>1</v>
      </c>
      <c r="F510" s="45">
        <f t="shared" ref="F510:G510" si="313">F511</f>
        <v>4823.4458999999997</v>
      </c>
      <c r="G510" s="21">
        <f t="shared" si="313"/>
        <v>4823.4458999999997</v>
      </c>
    </row>
    <row r="511" spans="1:7" ht="26.4" outlineLevel="6">
      <c r="A511" s="52" t="s">
        <v>54</v>
      </c>
      <c r="B511" s="51" t="s">
        <v>145</v>
      </c>
      <c r="C511" s="51" t="s">
        <v>6</v>
      </c>
      <c r="D511" s="51" t="s">
        <v>544</v>
      </c>
      <c r="E511" s="51" t="s">
        <v>55</v>
      </c>
      <c r="F511" s="45">
        <f t="shared" ref="F511:G511" si="314">F512</f>
        <v>4823.4458999999997</v>
      </c>
      <c r="G511" s="21">
        <f t="shared" si="314"/>
        <v>4823.4458999999997</v>
      </c>
    </row>
    <row r="512" spans="1:7" outlineLevel="7">
      <c r="A512" s="52" t="s">
        <v>56</v>
      </c>
      <c r="B512" s="51" t="s">
        <v>145</v>
      </c>
      <c r="C512" s="51" t="s">
        <v>6</v>
      </c>
      <c r="D512" s="51" t="s">
        <v>544</v>
      </c>
      <c r="E512" s="51" t="s">
        <v>57</v>
      </c>
      <c r="F512" s="45">
        <v>4823.4458999999997</v>
      </c>
      <c r="G512" s="21">
        <v>4823.4458999999997</v>
      </c>
    </row>
    <row r="513" spans="1:7" ht="39.6" outlineLevel="7">
      <c r="A513" s="53" t="s">
        <v>620</v>
      </c>
      <c r="B513" s="51" t="s">
        <v>145</v>
      </c>
      <c r="C513" s="51" t="s">
        <v>6</v>
      </c>
      <c r="D513" s="51" t="s">
        <v>619</v>
      </c>
      <c r="E513" s="58" t="s">
        <v>1</v>
      </c>
      <c r="F513" s="45">
        <f t="shared" ref="F513:G513" si="315">F514</f>
        <v>1.353</v>
      </c>
      <c r="G513" s="21">
        <f t="shared" si="315"/>
        <v>0</v>
      </c>
    </row>
    <row r="514" spans="1:7" ht="26.4" outlineLevel="7">
      <c r="A514" s="52" t="s">
        <v>54</v>
      </c>
      <c r="B514" s="51" t="s">
        <v>145</v>
      </c>
      <c r="C514" s="51" t="s">
        <v>6</v>
      </c>
      <c r="D514" s="51" t="s">
        <v>619</v>
      </c>
      <c r="E514" s="58" t="s">
        <v>55</v>
      </c>
      <c r="F514" s="45">
        <f t="shared" ref="F514:G514" si="316">F515</f>
        <v>1.353</v>
      </c>
      <c r="G514" s="21">
        <f t="shared" si="316"/>
        <v>0</v>
      </c>
    </row>
    <row r="515" spans="1:7" outlineLevel="7">
      <c r="A515" s="53" t="s">
        <v>56</v>
      </c>
      <c r="B515" s="51" t="s">
        <v>145</v>
      </c>
      <c r="C515" s="51" t="s">
        <v>6</v>
      </c>
      <c r="D515" s="51" t="s">
        <v>619</v>
      </c>
      <c r="E515" s="58" t="s">
        <v>57</v>
      </c>
      <c r="F515" s="45">
        <v>1.353</v>
      </c>
      <c r="G515" s="21">
        <v>0</v>
      </c>
    </row>
    <row r="516" spans="1:7" ht="39.6" outlineLevel="5">
      <c r="A516" s="65" t="s">
        <v>545</v>
      </c>
      <c r="B516" s="44" t="s">
        <v>145</v>
      </c>
      <c r="C516" s="44" t="s">
        <v>6</v>
      </c>
      <c r="D516" s="44" t="s">
        <v>164</v>
      </c>
      <c r="E516" s="44" t="s">
        <v>1</v>
      </c>
      <c r="F516" s="45">
        <f t="shared" ref="F516:G516" si="317">F517</f>
        <v>1082</v>
      </c>
      <c r="G516" s="21">
        <f t="shared" si="317"/>
        <v>1082</v>
      </c>
    </row>
    <row r="517" spans="1:7" ht="26.4" outlineLevel="6">
      <c r="A517" s="43" t="s">
        <v>546</v>
      </c>
      <c r="B517" s="44" t="s">
        <v>145</v>
      </c>
      <c r="C517" s="44" t="s">
        <v>6</v>
      </c>
      <c r="D517" s="44" t="s">
        <v>165</v>
      </c>
      <c r="E517" s="44" t="s">
        <v>1</v>
      </c>
      <c r="F517" s="45">
        <f t="shared" ref="F517:G517" si="318">F518</f>
        <v>1082</v>
      </c>
      <c r="G517" s="21">
        <f t="shared" si="318"/>
        <v>1082</v>
      </c>
    </row>
    <row r="518" spans="1:7" ht="26.4" outlineLevel="7">
      <c r="A518" s="50" t="s">
        <v>166</v>
      </c>
      <c r="B518" s="44" t="s">
        <v>145</v>
      </c>
      <c r="C518" s="44" t="s">
        <v>6</v>
      </c>
      <c r="D518" s="44" t="s">
        <v>167</v>
      </c>
      <c r="E518" s="44" t="s">
        <v>1</v>
      </c>
      <c r="F518" s="45">
        <f t="shared" ref="F518:G518" si="319">F519</f>
        <v>1082</v>
      </c>
      <c r="G518" s="21">
        <f t="shared" si="319"/>
        <v>1082</v>
      </c>
    </row>
    <row r="519" spans="1:7" ht="26.4" outlineLevel="7">
      <c r="A519" s="52" t="s">
        <v>54</v>
      </c>
      <c r="B519" s="44" t="s">
        <v>145</v>
      </c>
      <c r="C519" s="44" t="s">
        <v>6</v>
      </c>
      <c r="D519" s="44" t="s">
        <v>167</v>
      </c>
      <c r="E519" s="44" t="s">
        <v>55</v>
      </c>
      <c r="F519" s="45">
        <f t="shared" ref="F519:G519" si="320">F520</f>
        <v>1082</v>
      </c>
      <c r="G519" s="21">
        <f t="shared" si="320"/>
        <v>1082</v>
      </c>
    </row>
    <row r="520" spans="1:7" outlineLevel="7">
      <c r="A520" s="53" t="s">
        <v>56</v>
      </c>
      <c r="B520" s="44" t="s">
        <v>145</v>
      </c>
      <c r="C520" s="44" t="s">
        <v>6</v>
      </c>
      <c r="D520" s="44" t="s">
        <v>167</v>
      </c>
      <c r="E520" s="44" t="s">
        <v>57</v>
      </c>
      <c r="F520" s="45">
        <v>1082</v>
      </c>
      <c r="G520" s="21">
        <v>1082</v>
      </c>
    </row>
    <row r="521" spans="1:7" ht="26.4" outlineLevel="7">
      <c r="A521" s="43" t="s">
        <v>529</v>
      </c>
      <c r="B521" s="44" t="s">
        <v>145</v>
      </c>
      <c r="C521" s="44" t="s">
        <v>6</v>
      </c>
      <c r="D521" s="44" t="s">
        <v>299</v>
      </c>
      <c r="E521" s="44" t="s">
        <v>1</v>
      </c>
      <c r="F521" s="45">
        <f t="shared" ref="F521:G521" si="321">F522</f>
        <v>500</v>
      </c>
      <c r="G521" s="21">
        <f t="shared" si="321"/>
        <v>500</v>
      </c>
    </row>
    <row r="522" spans="1:7" ht="26.4" outlineLevel="5">
      <c r="A522" s="43" t="s">
        <v>357</v>
      </c>
      <c r="B522" s="44" t="s">
        <v>145</v>
      </c>
      <c r="C522" s="44" t="s">
        <v>6</v>
      </c>
      <c r="D522" s="44" t="s">
        <v>300</v>
      </c>
      <c r="E522" s="44" t="s">
        <v>1</v>
      </c>
      <c r="F522" s="45">
        <f t="shared" ref="F522:G522" si="322">F523</f>
        <v>500</v>
      </c>
      <c r="G522" s="21">
        <f t="shared" si="322"/>
        <v>500</v>
      </c>
    </row>
    <row r="523" spans="1:7" ht="27" customHeight="1" outlineLevel="6">
      <c r="A523" s="43" t="s">
        <v>530</v>
      </c>
      <c r="B523" s="44" t="s">
        <v>145</v>
      </c>
      <c r="C523" s="44" t="s">
        <v>6</v>
      </c>
      <c r="D523" s="44" t="s">
        <v>301</v>
      </c>
      <c r="E523" s="44" t="s">
        <v>1</v>
      </c>
      <c r="F523" s="45">
        <f t="shared" ref="F523:G523" si="323">F524</f>
        <v>500</v>
      </c>
      <c r="G523" s="21">
        <f t="shared" si="323"/>
        <v>500</v>
      </c>
    </row>
    <row r="524" spans="1:7" ht="26.4" outlineLevel="7">
      <c r="A524" s="43" t="s">
        <v>54</v>
      </c>
      <c r="B524" s="44" t="s">
        <v>145</v>
      </c>
      <c r="C524" s="44" t="s">
        <v>6</v>
      </c>
      <c r="D524" s="44" t="s">
        <v>301</v>
      </c>
      <c r="E524" s="44" t="s">
        <v>55</v>
      </c>
      <c r="F524" s="45">
        <f t="shared" ref="F524:G524" si="324">F525</f>
        <v>500</v>
      </c>
      <c r="G524" s="21">
        <f t="shared" si="324"/>
        <v>500</v>
      </c>
    </row>
    <row r="525" spans="1:7" outlineLevel="5">
      <c r="A525" s="43" t="s">
        <v>56</v>
      </c>
      <c r="B525" s="44" t="s">
        <v>145</v>
      </c>
      <c r="C525" s="44" t="s">
        <v>6</v>
      </c>
      <c r="D525" s="44" t="s">
        <v>301</v>
      </c>
      <c r="E525" s="44" t="s">
        <v>57</v>
      </c>
      <c r="F525" s="45">
        <v>500</v>
      </c>
      <c r="G525" s="21">
        <v>500</v>
      </c>
    </row>
    <row r="526" spans="1:7" ht="39.6" outlineLevel="6">
      <c r="A526" s="43" t="s">
        <v>547</v>
      </c>
      <c r="B526" s="44" t="s">
        <v>145</v>
      </c>
      <c r="C526" s="44" t="s">
        <v>6</v>
      </c>
      <c r="D526" s="44" t="s">
        <v>294</v>
      </c>
      <c r="E526" s="44" t="s">
        <v>1</v>
      </c>
      <c r="F526" s="45">
        <f t="shared" ref="F526:G526" si="325">F527</f>
        <v>400</v>
      </c>
      <c r="G526" s="21">
        <f t="shared" si="325"/>
        <v>400</v>
      </c>
    </row>
    <row r="527" spans="1:7" ht="26.4" outlineLevel="7">
      <c r="A527" s="43" t="s">
        <v>358</v>
      </c>
      <c r="B527" s="44" t="s">
        <v>145</v>
      </c>
      <c r="C527" s="44" t="s">
        <v>6</v>
      </c>
      <c r="D527" s="44" t="s">
        <v>295</v>
      </c>
      <c r="E527" s="44" t="s">
        <v>1</v>
      </c>
      <c r="F527" s="45">
        <f t="shared" ref="F527:G527" si="326">F528</f>
        <v>400</v>
      </c>
      <c r="G527" s="21">
        <f t="shared" si="326"/>
        <v>400</v>
      </c>
    </row>
    <row r="528" spans="1:7" ht="26.4" outlineLevel="4">
      <c r="A528" s="43" t="s">
        <v>296</v>
      </c>
      <c r="B528" s="44" t="s">
        <v>145</v>
      </c>
      <c r="C528" s="44" t="s">
        <v>6</v>
      </c>
      <c r="D528" s="44" t="s">
        <v>297</v>
      </c>
      <c r="E528" s="44" t="s">
        <v>1</v>
      </c>
      <c r="F528" s="45">
        <f t="shared" ref="F528:G528" si="327">F529</f>
        <v>400</v>
      </c>
      <c r="G528" s="21">
        <f t="shared" si="327"/>
        <v>400</v>
      </c>
    </row>
    <row r="529" spans="1:7" ht="26.4" outlineLevel="5">
      <c r="A529" s="43" t="s">
        <v>54</v>
      </c>
      <c r="B529" s="44" t="s">
        <v>145</v>
      </c>
      <c r="C529" s="44" t="s">
        <v>6</v>
      </c>
      <c r="D529" s="44" t="s">
        <v>297</v>
      </c>
      <c r="E529" s="44" t="s">
        <v>55</v>
      </c>
      <c r="F529" s="45">
        <f t="shared" ref="F529:G529" si="328">F530</f>
        <v>400</v>
      </c>
      <c r="G529" s="21">
        <f t="shared" si="328"/>
        <v>400</v>
      </c>
    </row>
    <row r="530" spans="1:7" outlineLevel="6">
      <c r="A530" s="43" t="s">
        <v>56</v>
      </c>
      <c r="B530" s="44" t="s">
        <v>145</v>
      </c>
      <c r="C530" s="44" t="s">
        <v>6</v>
      </c>
      <c r="D530" s="44" t="s">
        <v>297</v>
      </c>
      <c r="E530" s="44" t="s">
        <v>57</v>
      </c>
      <c r="F530" s="45">
        <v>400</v>
      </c>
      <c r="G530" s="21">
        <v>400</v>
      </c>
    </row>
    <row r="531" spans="1:7" ht="39.6" outlineLevel="7">
      <c r="A531" s="43" t="s">
        <v>450</v>
      </c>
      <c r="B531" s="44" t="s">
        <v>145</v>
      </c>
      <c r="C531" s="44" t="s">
        <v>6</v>
      </c>
      <c r="D531" s="44" t="s">
        <v>152</v>
      </c>
      <c r="E531" s="44" t="s">
        <v>1</v>
      </c>
      <c r="F531" s="45">
        <f t="shared" ref="F531:G531" si="329">F532</f>
        <v>461.4</v>
      </c>
      <c r="G531" s="21">
        <f t="shared" si="329"/>
        <v>461.4</v>
      </c>
    </row>
    <row r="532" spans="1:7" ht="26.4" outlineLevel="3">
      <c r="A532" s="43" t="s">
        <v>359</v>
      </c>
      <c r="B532" s="44" t="s">
        <v>145</v>
      </c>
      <c r="C532" s="44" t="s">
        <v>6</v>
      </c>
      <c r="D532" s="44" t="s">
        <v>153</v>
      </c>
      <c r="E532" s="44" t="s">
        <v>1</v>
      </c>
      <c r="F532" s="45">
        <f t="shared" ref="F532:G532" si="330">F533</f>
        <v>461.4</v>
      </c>
      <c r="G532" s="21">
        <f t="shared" si="330"/>
        <v>461.4</v>
      </c>
    </row>
    <row r="533" spans="1:7" ht="39.6" outlineLevel="4">
      <c r="A533" s="43" t="s">
        <v>451</v>
      </c>
      <c r="B533" s="44" t="s">
        <v>145</v>
      </c>
      <c r="C533" s="44" t="s">
        <v>6</v>
      </c>
      <c r="D533" s="44" t="s">
        <v>154</v>
      </c>
      <c r="E533" s="44" t="s">
        <v>1</v>
      </c>
      <c r="F533" s="45">
        <f t="shared" ref="F533:G533" si="331">F534</f>
        <v>461.4</v>
      </c>
      <c r="G533" s="21">
        <f t="shared" si="331"/>
        <v>461.4</v>
      </c>
    </row>
    <row r="534" spans="1:7" ht="26.4" outlineLevel="5">
      <c r="A534" s="43" t="s">
        <v>54</v>
      </c>
      <c r="B534" s="44" t="s">
        <v>145</v>
      </c>
      <c r="C534" s="44" t="s">
        <v>6</v>
      </c>
      <c r="D534" s="44" t="s">
        <v>154</v>
      </c>
      <c r="E534" s="44" t="s">
        <v>55</v>
      </c>
      <c r="F534" s="45">
        <f t="shared" ref="F534:G534" si="332">F535</f>
        <v>461.4</v>
      </c>
      <c r="G534" s="21">
        <f t="shared" si="332"/>
        <v>461.4</v>
      </c>
    </row>
    <row r="535" spans="1:7" outlineLevel="6">
      <c r="A535" s="43" t="s">
        <v>56</v>
      </c>
      <c r="B535" s="44" t="s">
        <v>145</v>
      </c>
      <c r="C535" s="44" t="s">
        <v>6</v>
      </c>
      <c r="D535" s="44" t="s">
        <v>154</v>
      </c>
      <c r="E535" s="44" t="s">
        <v>57</v>
      </c>
      <c r="F535" s="45">
        <v>461.4</v>
      </c>
      <c r="G535" s="21">
        <v>461.4</v>
      </c>
    </row>
    <row r="536" spans="1:7" outlineLevel="7">
      <c r="A536" s="43" t="s">
        <v>171</v>
      </c>
      <c r="B536" s="44" t="s">
        <v>145</v>
      </c>
      <c r="C536" s="44" t="s">
        <v>17</v>
      </c>
      <c r="D536" s="44" t="s">
        <v>4</v>
      </c>
      <c r="E536" s="44" t="s">
        <v>1</v>
      </c>
      <c r="F536" s="45">
        <f t="shared" ref="F536:G536" si="333">F537+F551+F560</f>
        <v>34320.959999999999</v>
      </c>
      <c r="G536" s="21">
        <f t="shared" si="333"/>
        <v>34320.959999999999</v>
      </c>
    </row>
    <row r="537" spans="1:7" ht="26.4" outlineLevel="2">
      <c r="A537" s="43" t="s">
        <v>446</v>
      </c>
      <c r="B537" s="44" t="s">
        <v>145</v>
      </c>
      <c r="C537" s="44" t="s">
        <v>17</v>
      </c>
      <c r="D537" s="44" t="s">
        <v>147</v>
      </c>
      <c r="E537" s="44" t="s">
        <v>1</v>
      </c>
      <c r="F537" s="45">
        <f t="shared" ref="F537:G537" si="334">F538+F546</f>
        <v>6685.08</v>
      </c>
      <c r="G537" s="21">
        <f t="shared" si="334"/>
        <v>6685.08</v>
      </c>
    </row>
    <row r="538" spans="1:7" ht="26.4" outlineLevel="4">
      <c r="A538" s="43" t="s">
        <v>549</v>
      </c>
      <c r="B538" s="44" t="s">
        <v>145</v>
      </c>
      <c r="C538" s="44" t="s">
        <v>17</v>
      </c>
      <c r="D538" s="44" t="s">
        <v>164</v>
      </c>
      <c r="E538" s="44" t="s">
        <v>1</v>
      </c>
      <c r="F538" s="45">
        <f t="shared" ref="F538:G538" si="335">F539</f>
        <v>6661.97</v>
      </c>
      <c r="G538" s="21">
        <f t="shared" si="335"/>
        <v>6661.97</v>
      </c>
    </row>
    <row r="539" spans="1:7" ht="26.4" outlineLevel="5">
      <c r="A539" s="43" t="s">
        <v>360</v>
      </c>
      <c r="B539" s="44" t="s">
        <v>145</v>
      </c>
      <c r="C539" s="44" t="s">
        <v>17</v>
      </c>
      <c r="D539" s="44" t="s">
        <v>172</v>
      </c>
      <c r="E539" s="44" t="s">
        <v>1</v>
      </c>
      <c r="F539" s="45">
        <f t="shared" ref="F539:G539" si="336">F540+F543</f>
        <v>6661.97</v>
      </c>
      <c r="G539" s="21">
        <f t="shared" si="336"/>
        <v>6661.97</v>
      </c>
    </row>
    <row r="540" spans="1:7" ht="26.4" outlineLevel="6">
      <c r="A540" s="43" t="s">
        <v>518</v>
      </c>
      <c r="B540" s="44" t="s">
        <v>145</v>
      </c>
      <c r="C540" s="44" t="s">
        <v>17</v>
      </c>
      <c r="D540" s="44" t="s">
        <v>173</v>
      </c>
      <c r="E540" s="44" t="s">
        <v>1</v>
      </c>
      <c r="F540" s="45">
        <f t="shared" ref="F540:G540" si="337">F541</f>
        <v>6261.97</v>
      </c>
      <c r="G540" s="21">
        <f t="shared" si="337"/>
        <v>6261.97</v>
      </c>
    </row>
    <row r="541" spans="1:7" ht="26.4" outlineLevel="7">
      <c r="A541" s="43" t="s">
        <v>54</v>
      </c>
      <c r="B541" s="44" t="s">
        <v>145</v>
      </c>
      <c r="C541" s="44" t="s">
        <v>17</v>
      </c>
      <c r="D541" s="44" t="s">
        <v>173</v>
      </c>
      <c r="E541" s="44" t="s">
        <v>55</v>
      </c>
      <c r="F541" s="45">
        <f t="shared" ref="F541:G541" si="338">F542</f>
        <v>6261.97</v>
      </c>
      <c r="G541" s="21">
        <f t="shared" si="338"/>
        <v>6261.97</v>
      </c>
    </row>
    <row r="542" spans="1:7" outlineLevel="1">
      <c r="A542" s="43" t="s">
        <v>56</v>
      </c>
      <c r="B542" s="44" t="s">
        <v>145</v>
      </c>
      <c r="C542" s="44" t="s">
        <v>17</v>
      </c>
      <c r="D542" s="44" t="s">
        <v>173</v>
      </c>
      <c r="E542" s="44" t="s">
        <v>57</v>
      </c>
      <c r="F542" s="45">
        <f>6261.97</f>
        <v>6261.97</v>
      </c>
      <c r="G542" s="21">
        <v>6261.97</v>
      </c>
    </row>
    <row r="543" spans="1:7" ht="26.4" outlineLevel="1">
      <c r="A543" s="53" t="s">
        <v>419</v>
      </c>
      <c r="B543" s="51" t="s">
        <v>145</v>
      </c>
      <c r="C543" s="51" t="s">
        <v>17</v>
      </c>
      <c r="D543" s="51" t="s">
        <v>420</v>
      </c>
      <c r="E543" s="51" t="s">
        <v>1</v>
      </c>
      <c r="F543" s="45">
        <f t="shared" ref="F543:G543" si="339">F544</f>
        <v>400</v>
      </c>
      <c r="G543" s="21">
        <f t="shared" si="339"/>
        <v>400</v>
      </c>
    </row>
    <row r="544" spans="1:7" ht="26.4" outlineLevel="1">
      <c r="A544" s="15" t="s">
        <v>54</v>
      </c>
      <c r="B544" s="12" t="s">
        <v>145</v>
      </c>
      <c r="C544" s="51" t="s">
        <v>17</v>
      </c>
      <c r="D544" s="51" t="s">
        <v>420</v>
      </c>
      <c r="E544" s="51" t="s">
        <v>55</v>
      </c>
      <c r="F544" s="45">
        <f t="shared" ref="F544:G544" si="340">F545</f>
        <v>400</v>
      </c>
      <c r="G544" s="21">
        <f t="shared" si="340"/>
        <v>400</v>
      </c>
    </row>
    <row r="545" spans="1:7" outlineLevel="1">
      <c r="A545" s="53" t="s">
        <v>56</v>
      </c>
      <c r="B545" s="51" t="s">
        <v>145</v>
      </c>
      <c r="C545" s="51" t="s">
        <v>17</v>
      </c>
      <c r="D545" s="51" t="s">
        <v>420</v>
      </c>
      <c r="E545" s="51" t="s">
        <v>57</v>
      </c>
      <c r="F545" s="45">
        <v>400</v>
      </c>
      <c r="G545" s="21">
        <v>400</v>
      </c>
    </row>
    <row r="546" spans="1:7" ht="26.4" outlineLevel="1">
      <c r="A546" s="43" t="s">
        <v>529</v>
      </c>
      <c r="B546" s="44" t="s">
        <v>145</v>
      </c>
      <c r="C546" s="44" t="s">
        <v>17</v>
      </c>
      <c r="D546" s="44" t="s">
        <v>299</v>
      </c>
      <c r="E546" s="44" t="s">
        <v>1</v>
      </c>
      <c r="F546" s="45">
        <f t="shared" ref="F546:G546" si="341">F547</f>
        <v>23.11</v>
      </c>
      <c r="G546" s="21">
        <f t="shared" si="341"/>
        <v>23.11</v>
      </c>
    </row>
    <row r="547" spans="1:7" ht="29.4" customHeight="1" outlineLevel="1">
      <c r="A547" s="43" t="s">
        <v>394</v>
      </c>
      <c r="B547" s="44" t="s">
        <v>145</v>
      </c>
      <c r="C547" s="44" t="s">
        <v>17</v>
      </c>
      <c r="D547" s="44" t="s">
        <v>300</v>
      </c>
      <c r="E547" s="44" t="s">
        <v>1</v>
      </c>
      <c r="F547" s="45">
        <f t="shared" ref="F547:G547" si="342">F548</f>
        <v>23.11</v>
      </c>
      <c r="G547" s="21">
        <f t="shared" si="342"/>
        <v>23.11</v>
      </c>
    </row>
    <row r="548" spans="1:7" ht="31.95" customHeight="1" outlineLevel="1">
      <c r="A548" s="43" t="s">
        <v>530</v>
      </c>
      <c r="B548" s="44" t="s">
        <v>145</v>
      </c>
      <c r="C548" s="44" t="s">
        <v>17</v>
      </c>
      <c r="D548" s="44" t="s">
        <v>301</v>
      </c>
      <c r="E548" s="44" t="s">
        <v>1</v>
      </c>
      <c r="F548" s="45">
        <f t="shared" ref="F548:G548" si="343">F549</f>
        <v>23.11</v>
      </c>
      <c r="G548" s="21">
        <f t="shared" si="343"/>
        <v>23.11</v>
      </c>
    </row>
    <row r="549" spans="1:7" ht="26.4" outlineLevel="1">
      <c r="A549" s="43" t="s">
        <v>54</v>
      </c>
      <c r="B549" s="44" t="s">
        <v>145</v>
      </c>
      <c r="C549" s="44" t="s">
        <v>17</v>
      </c>
      <c r="D549" s="44" t="s">
        <v>301</v>
      </c>
      <c r="E549" s="44" t="s">
        <v>55</v>
      </c>
      <c r="F549" s="45">
        <f t="shared" ref="F549:G549" si="344">F550</f>
        <v>23.11</v>
      </c>
      <c r="G549" s="21">
        <f t="shared" si="344"/>
        <v>23.11</v>
      </c>
    </row>
    <row r="550" spans="1:7" outlineLevel="1">
      <c r="A550" s="43" t="s">
        <v>56</v>
      </c>
      <c r="B550" s="44" t="s">
        <v>145</v>
      </c>
      <c r="C550" s="44" t="s">
        <v>17</v>
      </c>
      <c r="D550" s="44" t="s">
        <v>301</v>
      </c>
      <c r="E550" s="44" t="s">
        <v>57</v>
      </c>
      <c r="F550" s="45">
        <v>23.11</v>
      </c>
      <c r="G550" s="21">
        <v>23.11</v>
      </c>
    </row>
    <row r="551" spans="1:7" ht="27.75" customHeight="1" outlineLevel="2">
      <c r="A551" s="43" t="s">
        <v>550</v>
      </c>
      <c r="B551" s="44" t="s">
        <v>145</v>
      </c>
      <c r="C551" s="44" t="s">
        <v>17</v>
      </c>
      <c r="D551" s="44" t="s">
        <v>174</v>
      </c>
      <c r="E551" s="44" t="s">
        <v>1</v>
      </c>
      <c r="F551" s="45">
        <f t="shared" ref="F551:G551" si="345">F552+F556</f>
        <v>27612.880000000001</v>
      </c>
      <c r="G551" s="21">
        <f t="shared" si="345"/>
        <v>27612.880000000001</v>
      </c>
    </row>
    <row r="552" spans="1:7" ht="28.5" customHeight="1" outlineLevel="3">
      <c r="A552" s="43" t="s">
        <v>361</v>
      </c>
      <c r="B552" s="44" t="s">
        <v>145</v>
      </c>
      <c r="C552" s="44" t="s">
        <v>17</v>
      </c>
      <c r="D552" s="44" t="s">
        <v>175</v>
      </c>
      <c r="E552" s="44" t="s">
        <v>1</v>
      </c>
      <c r="F552" s="45">
        <f t="shared" ref="F552:G552" si="346">F553</f>
        <v>27612.880000000001</v>
      </c>
      <c r="G552" s="21">
        <f t="shared" si="346"/>
        <v>27612.880000000001</v>
      </c>
    </row>
    <row r="553" spans="1:7" ht="26.4" outlineLevel="4">
      <c r="A553" s="43" t="s">
        <v>472</v>
      </c>
      <c r="B553" s="44" t="s">
        <v>145</v>
      </c>
      <c r="C553" s="44" t="s">
        <v>17</v>
      </c>
      <c r="D553" s="44" t="s">
        <v>176</v>
      </c>
      <c r="E553" s="44" t="s">
        <v>1</v>
      </c>
      <c r="F553" s="45">
        <f t="shared" ref="F553:G553" si="347">F554</f>
        <v>27612.880000000001</v>
      </c>
      <c r="G553" s="21">
        <f t="shared" si="347"/>
        <v>27612.880000000001</v>
      </c>
    </row>
    <row r="554" spans="1:7" ht="26.4" outlineLevel="5">
      <c r="A554" s="43" t="s">
        <v>54</v>
      </c>
      <c r="B554" s="44" t="s">
        <v>145</v>
      </c>
      <c r="C554" s="44" t="s">
        <v>17</v>
      </c>
      <c r="D554" s="44" t="s">
        <v>176</v>
      </c>
      <c r="E554" s="44" t="s">
        <v>55</v>
      </c>
      <c r="F554" s="45">
        <f t="shared" ref="F554:G554" si="348">F555</f>
        <v>27612.880000000001</v>
      </c>
      <c r="G554" s="21">
        <f t="shared" si="348"/>
        <v>27612.880000000001</v>
      </c>
    </row>
    <row r="555" spans="1:7" outlineLevel="6">
      <c r="A555" s="43" t="s">
        <v>56</v>
      </c>
      <c r="B555" s="44" t="s">
        <v>145</v>
      </c>
      <c r="C555" s="44" t="s">
        <v>17</v>
      </c>
      <c r="D555" s="44" t="s">
        <v>176</v>
      </c>
      <c r="E555" s="44" t="s">
        <v>57</v>
      </c>
      <c r="F555" s="45">
        <f>30612.88-3000</f>
        <v>27612.880000000001</v>
      </c>
      <c r="G555" s="21">
        <v>27612.880000000001</v>
      </c>
    </row>
    <row r="556" spans="1:7" hidden="1" outlineLevel="6">
      <c r="A556" s="43" t="s">
        <v>390</v>
      </c>
      <c r="B556" s="44" t="s">
        <v>145</v>
      </c>
      <c r="C556" s="44" t="s">
        <v>17</v>
      </c>
      <c r="D556" s="44" t="s">
        <v>391</v>
      </c>
      <c r="E556" s="44" t="s">
        <v>1</v>
      </c>
      <c r="F556" s="45">
        <f t="shared" ref="F556:G556" si="349">F557</f>
        <v>0</v>
      </c>
      <c r="G556" s="21">
        <f t="shared" si="349"/>
        <v>0</v>
      </c>
    </row>
    <row r="557" spans="1:7" ht="39.6" hidden="1" outlineLevel="6">
      <c r="A557" s="43" t="s">
        <v>411</v>
      </c>
      <c r="B557" s="44" t="s">
        <v>145</v>
      </c>
      <c r="C557" s="44" t="s">
        <v>17</v>
      </c>
      <c r="D557" s="44" t="s">
        <v>410</v>
      </c>
      <c r="E557" s="44" t="s">
        <v>1</v>
      </c>
      <c r="F557" s="45">
        <f t="shared" ref="F557:G557" si="350">F558</f>
        <v>0</v>
      </c>
      <c r="G557" s="21">
        <f t="shared" si="350"/>
        <v>0</v>
      </c>
    </row>
    <row r="558" spans="1:7" ht="26.4" hidden="1" outlineLevel="6">
      <c r="A558" s="43" t="s">
        <v>54</v>
      </c>
      <c r="B558" s="44" t="s">
        <v>145</v>
      </c>
      <c r="C558" s="44" t="s">
        <v>17</v>
      </c>
      <c r="D558" s="44" t="s">
        <v>410</v>
      </c>
      <c r="E558" s="44" t="s">
        <v>55</v>
      </c>
      <c r="F558" s="45">
        <f t="shared" ref="F558:G558" si="351">F559</f>
        <v>0</v>
      </c>
      <c r="G558" s="21">
        <f t="shared" si="351"/>
        <v>0</v>
      </c>
    </row>
    <row r="559" spans="1:7" hidden="1" outlineLevel="6">
      <c r="A559" s="43" t="s">
        <v>56</v>
      </c>
      <c r="B559" s="44" t="s">
        <v>145</v>
      </c>
      <c r="C559" s="44" t="s">
        <v>17</v>
      </c>
      <c r="D559" s="44" t="s">
        <v>410</v>
      </c>
      <c r="E559" s="44" t="s">
        <v>57</v>
      </c>
      <c r="F559" s="45">
        <v>0</v>
      </c>
      <c r="G559" s="21">
        <v>0</v>
      </c>
    </row>
    <row r="560" spans="1:7" ht="39.6" outlineLevel="7">
      <c r="A560" s="43" t="s">
        <v>450</v>
      </c>
      <c r="B560" s="44" t="s">
        <v>145</v>
      </c>
      <c r="C560" s="44" t="s">
        <v>17</v>
      </c>
      <c r="D560" s="44" t="s">
        <v>152</v>
      </c>
      <c r="E560" s="44" t="s">
        <v>1</v>
      </c>
      <c r="F560" s="45">
        <f t="shared" ref="F560:G560" si="352">F561</f>
        <v>23</v>
      </c>
      <c r="G560" s="21">
        <f t="shared" si="352"/>
        <v>23</v>
      </c>
    </row>
    <row r="561" spans="1:7" ht="26.4" outlineLevel="2">
      <c r="A561" s="43" t="s">
        <v>359</v>
      </c>
      <c r="B561" s="44" t="s">
        <v>145</v>
      </c>
      <c r="C561" s="44" t="s">
        <v>17</v>
      </c>
      <c r="D561" s="44" t="s">
        <v>153</v>
      </c>
      <c r="E561" s="44" t="s">
        <v>1</v>
      </c>
      <c r="F561" s="45">
        <f t="shared" ref="F561:G561" si="353">F562</f>
        <v>23</v>
      </c>
      <c r="G561" s="21">
        <f t="shared" si="353"/>
        <v>23</v>
      </c>
    </row>
    <row r="562" spans="1:7" ht="39.6" outlineLevel="4">
      <c r="A562" s="43" t="s">
        <v>551</v>
      </c>
      <c r="B562" s="44" t="s">
        <v>145</v>
      </c>
      <c r="C562" s="44" t="s">
        <v>17</v>
      </c>
      <c r="D562" s="44" t="s">
        <v>154</v>
      </c>
      <c r="E562" s="44" t="s">
        <v>1</v>
      </c>
      <c r="F562" s="45">
        <f t="shared" ref="F562:G562" si="354">F563</f>
        <v>23</v>
      </c>
      <c r="G562" s="21">
        <f t="shared" si="354"/>
        <v>23</v>
      </c>
    </row>
    <row r="563" spans="1:7" ht="26.4" outlineLevel="5">
      <c r="A563" s="43" t="s">
        <v>54</v>
      </c>
      <c r="B563" s="44" t="s">
        <v>145</v>
      </c>
      <c r="C563" s="44" t="s">
        <v>17</v>
      </c>
      <c r="D563" s="44" t="s">
        <v>154</v>
      </c>
      <c r="E563" s="44" t="s">
        <v>55</v>
      </c>
      <c r="F563" s="45">
        <f t="shared" ref="F563:G563" si="355">F564</f>
        <v>23</v>
      </c>
      <c r="G563" s="21">
        <f t="shared" si="355"/>
        <v>23</v>
      </c>
    </row>
    <row r="564" spans="1:7" outlineLevel="6">
      <c r="A564" s="43" t="s">
        <v>56</v>
      </c>
      <c r="B564" s="44" t="s">
        <v>145</v>
      </c>
      <c r="C564" s="44" t="s">
        <v>17</v>
      </c>
      <c r="D564" s="44" t="s">
        <v>154</v>
      </c>
      <c r="E564" s="44" t="s">
        <v>57</v>
      </c>
      <c r="F564" s="45">
        <v>23</v>
      </c>
      <c r="G564" s="21">
        <v>23</v>
      </c>
    </row>
    <row r="565" spans="1:7" outlineLevel="7">
      <c r="A565" s="43" t="s">
        <v>178</v>
      </c>
      <c r="B565" s="44" t="s">
        <v>145</v>
      </c>
      <c r="C565" s="44" t="s">
        <v>35</v>
      </c>
      <c r="D565" s="44" t="s">
        <v>4</v>
      </c>
      <c r="E565" s="44" t="s">
        <v>1</v>
      </c>
      <c r="F565" s="45">
        <f t="shared" ref="F565:G565" si="356">F566+F572</f>
        <v>750</v>
      </c>
      <c r="G565" s="21">
        <f t="shared" si="356"/>
        <v>750</v>
      </c>
    </row>
    <row r="566" spans="1:7" ht="26.4" outlineLevel="1">
      <c r="A566" s="43" t="s">
        <v>446</v>
      </c>
      <c r="B566" s="44" t="s">
        <v>145</v>
      </c>
      <c r="C566" s="44" t="s">
        <v>35</v>
      </c>
      <c r="D566" s="44" t="s">
        <v>147</v>
      </c>
      <c r="E566" s="44" t="s">
        <v>1</v>
      </c>
      <c r="F566" s="45">
        <f t="shared" ref="F566:G566" si="357">F567</f>
        <v>250</v>
      </c>
      <c r="G566" s="21">
        <f t="shared" si="357"/>
        <v>250</v>
      </c>
    </row>
    <row r="567" spans="1:7" ht="26.4" outlineLevel="2">
      <c r="A567" s="43" t="s">
        <v>552</v>
      </c>
      <c r="B567" s="44" t="s">
        <v>145</v>
      </c>
      <c r="C567" s="44" t="s">
        <v>35</v>
      </c>
      <c r="D567" s="44" t="s">
        <v>179</v>
      </c>
      <c r="E567" s="44" t="s">
        <v>1</v>
      </c>
      <c r="F567" s="45">
        <f t="shared" ref="F567:G567" si="358">F568</f>
        <v>250</v>
      </c>
      <c r="G567" s="21">
        <f t="shared" si="358"/>
        <v>250</v>
      </c>
    </row>
    <row r="568" spans="1:7" ht="26.4" outlineLevel="3">
      <c r="A568" s="43" t="s">
        <v>362</v>
      </c>
      <c r="B568" s="44" t="s">
        <v>145</v>
      </c>
      <c r="C568" s="44" t="s">
        <v>35</v>
      </c>
      <c r="D568" s="44" t="s">
        <v>180</v>
      </c>
      <c r="E568" s="44" t="s">
        <v>1</v>
      </c>
      <c r="F568" s="45">
        <f t="shared" ref="F568:G568" si="359">F569</f>
        <v>250</v>
      </c>
      <c r="G568" s="21">
        <f t="shared" si="359"/>
        <v>250</v>
      </c>
    </row>
    <row r="569" spans="1:7" outlineLevel="4">
      <c r="A569" s="43" t="s">
        <v>181</v>
      </c>
      <c r="B569" s="44" t="s">
        <v>145</v>
      </c>
      <c r="C569" s="44" t="s">
        <v>35</v>
      </c>
      <c r="D569" s="44" t="s">
        <v>182</v>
      </c>
      <c r="E569" s="44" t="s">
        <v>1</v>
      </c>
      <c r="F569" s="45">
        <f t="shared" ref="F569:G569" si="360">F570</f>
        <v>250</v>
      </c>
      <c r="G569" s="21">
        <f t="shared" si="360"/>
        <v>250</v>
      </c>
    </row>
    <row r="570" spans="1:7" ht="42" customHeight="1" outlineLevel="5">
      <c r="A570" s="43" t="s">
        <v>12</v>
      </c>
      <c r="B570" s="44" t="s">
        <v>145</v>
      </c>
      <c r="C570" s="44" t="s">
        <v>35</v>
      </c>
      <c r="D570" s="44" t="s">
        <v>182</v>
      </c>
      <c r="E570" s="44" t="s">
        <v>13</v>
      </c>
      <c r="F570" s="45">
        <f t="shared" ref="F570:G570" si="361">F571</f>
        <v>250</v>
      </c>
      <c r="G570" s="21">
        <f t="shared" si="361"/>
        <v>250</v>
      </c>
    </row>
    <row r="571" spans="1:7" outlineLevel="6">
      <c r="A571" s="43" t="s">
        <v>72</v>
      </c>
      <c r="B571" s="44" t="s">
        <v>145</v>
      </c>
      <c r="C571" s="44" t="s">
        <v>35</v>
      </c>
      <c r="D571" s="44" t="s">
        <v>182</v>
      </c>
      <c r="E571" s="44" t="s">
        <v>73</v>
      </c>
      <c r="F571" s="45">
        <v>250</v>
      </c>
      <c r="G571" s="21">
        <v>250</v>
      </c>
    </row>
    <row r="572" spans="1:7" outlineLevel="6">
      <c r="A572" s="43" t="s">
        <v>7</v>
      </c>
      <c r="B572" s="44" t="s">
        <v>145</v>
      </c>
      <c r="C572" s="44" t="s">
        <v>35</v>
      </c>
      <c r="D572" s="44" t="s">
        <v>8</v>
      </c>
      <c r="E572" s="44" t="s">
        <v>1</v>
      </c>
      <c r="F572" s="45">
        <f t="shared" ref="F572:G572" si="362">F573</f>
        <v>500</v>
      </c>
      <c r="G572" s="21">
        <f t="shared" si="362"/>
        <v>500</v>
      </c>
    </row>
    <row r="573" spans="1:7" ht="26.4" outlineLevel="6">
      <c r="A573" s="43" t="s">
        <v>9</v>
      </c>
      <c r="B573" s="44" t="s">
        <v>145</v>
      </c>
      <c r="C573" s="44" t="s">
        <v>35</v>
      </c>
      <c r="D573" s="44" t="s">
        <v>10</v>
      </c>
      <c r="E573" s="44" t="s">
        <v>1</v>
      </c>
      <c r="F573" s="45">
        <f t="shared" ref="F573:G573" si="363">F574</f>
        <v>500</v>
      </c>
      <c r="G573" s="21">
        <f t="shared" si="363"/>
        <v>500</v>
      </c>
    </row>
    <row r="574" spans="1:7" ht="26.4" outlineLevel="6">
      <c r="A574" s="43" t="s">
        <v>630</v>
      </c>
      <c r="B574" s="44" t="s">
        <v>145</v>
      </c>
      <c r="C574" s="44" t="s">
        <v>35</v>
      </c>
      <c r="D574" s="44" t="s">
        <v>18</v>
      </c>
      <c r="E574" s="44" t="s">
        <v>1</v>
      </c>
      <c r="F574" s="45">
        <f t="shared" ref="F574:G574" si="364">F575</f>
        <v>500</v>
      </c>
      <c r="G574" s="21">
        <f t="shared" si="364"/>
        <v>500</v>
      </c>
    </row>
    <row r="575" spans="1:7" ht="21" customHeight="1" outlineLevel="6">
      <c r="A575" s="43" t="s">
        <v>19</v>
      </c>
      <c r="B575" s="44" t="s">
        <v>145</v>
      </c>
      <c r="C575" s="44" t="s">
        <v>35</v>
      </c>
      <c r="D575" s="44" t="s">
        <v>18</v>
      </c>
      <c r="E575" s="44" t="s">
        <v>20</v>
      </c>
      <c r="F575" s="45">
        <f t="shared" ref="F575:G575" si="365">F576</f>
        <v>500</v>
      </c>
      <c r="G575" s="21">
        <f t="shared" si="365"/>
        <v>500</v>
      </c>
    </row>
    <row r="576" spans="1:7" ht="26.4" outlineLevel="6">
      <c r="A576" s="43" t="s">
        <v>21</v>
      </c>
      <c r="B576" s="44" t="s">
        <v>145</v>
      </c>
      <c r="C576" s="44" t="s">
        <v>35</v>
      </c>
      <c r="D576" s="44" t="s">
        <v>18</v>
      </c>
      <c r="E576" s="44" t="s">
        <v>22</v>
      </c>
      <c r="F576" s="45">
        <v>500</v>
      </c>
      <c r="G576" s="21">
        <v>500</v>
      </c>
    </row>
    <row r="577" spans="1:7" outlineLevel="7">
      <c r="A577" s="43" t="s">
        <v>183</v>
      </c>
      <c r="B577" s="44" t="s">
        <v>145</v>
      </c>
      <c r="C577" s="44" t="s">
        <v>145</v>
      </c>
      <c r="D577" s="44" t="s">
        <v>4</v>
      </c>
      <c r="E577" s="44" t="s">
        <v>1</v>
      </c>
      <c r="F577" s="45">
        <f t="shared" ref="F577:G577" si="366">F578</f>
        <v>150</v>
      </c>
      <c r="G577" s="21">
        <f t="shared" si="366"/>
        <v>150</v>
      </c>
    </row>
    <row r="578" spans="1:7" ht="26.4" outlineLevel="7">
      <c r="A578" s="43" t="s">
        <v>553</v>
      </c>
      <c r="B578" s="44" t="s">
        <v>145</v>
      </c>
      <c r="C578" s="44" t="s">
        <v>145</v>
      </c>
      <c r="D578" s="44" t="s">
        <v>191</v>
      </c>
      <c r="E578" s="44" t="s">
        <v>1</v>
      </c>
      <c r="F578" s="45">
        <f t="shared" ref="F578:G578" si="367">F579</f>
        <v>150</v>
      </c>
      <c r="G578" s="21">
        <f t="shared" si="367"/>
        <v>150</v>
      </c>
    </row>
    <row r="579" spans="1:7" ht="19.95" customHeight="1" outlineLevel="2">
      <c r="A579" s="43" t="s">
        <v>364</v>
      </c>
      <c r="B579" s="44" t="s">
        <v>145</v>
      </c>
      <c r="C579" s="44" t="s">
        <v>145</v>
      </c>
      <c r="D579" s="44" t="s">
        <v>192</v>
      </c>
      <c r="E579" s="44" t="s">
        <v>1</v>
      </c>
      <c r="F579" s="45">
        <f t="shared" ref="F579:G579" si="368">F580</f>
        <v>150</v>
      </c>
      <c r="G579" s="21">
        <f t="shared" si="368"/>
        <v>150</v>
      </c>
    </row>
    <row r="580" spans="1:7" outlineLevel="4">
      <c r="A580" s="43" t="s">
        <v>193</v>
      </c>
      <c r="B580" s="44" t="s">
        <v>145</v>
      </c>
      <c r="C580" s="44" t="s">
        <v>145</v>
      </c>
      <c r="D580" s="44" t="s">
        <v>194</v>
      </c>
      <c r="E580" s="44" t="s">
        <v>1</v>
      </c>
      <c r="F580" s="45">
        <f t="shared" ref="F580:G580" si="369">F581</f>
        <v>150</v>
      </c>
      <c r="G580" s="21">
        <f t="shared" si="369"/>
        <v>150</v>
      </c>
    </row>
    <row r="581" spans="1:7" ht="26.4" outlineLevel="5">
      <c r="A581" s="43" t="s">
        <v>19</v>
      </c>
      <c r="B581" s="44" t="s">
        <v>145</v>
      </c>
      <c r="C581" s="44" t="s">
        <v>145</v>
      </c>
      <c r="D581" s="44" t="s">
        <v>194</v>
      </c>
      <c r="E581" s="44" t="s">
        <v>20</v>
      </c>
      <c r="F581" s="45">
        <f t="shared" ref="F581:G581" si="370">F582</f>
        <v>150</v>
      </c>
      <c r="G581" s="21">
        <f t="shared" si="370"/>
        <v>150</v>
      </c>
    </row>
    <row r="582" spans="1:7" ht="26.4" outlineLevel="6">
      <c r="A582" s="43" t="s">
        <v>21</v>
      </c>
      <c r="B582" s="44" t="s">
        <v>145</v>
      </c>
      <c r="C582" s="44" t="s">
        <v>145</v>
      </c>
      <c r="D582" s="44" t="s">
        <v>194</v>
      </c>
      <c r="E582" s="44" t="s">
        <v>22</v>
      </c>
      <c r="F582" s="45">
        <v>150</v>
      </c>
      <c r="G582" s="21">
        <v>150</v>
      </c>
    </row>
    <row r="583" spans="1:7" outlineLevel="7">
      <c r="A583" s="43" t="s">
        <v>195</v>
      </c>
      <c r="B583" s="44" t="s">
        <v>145</v>
      </c>
      <c r="C583" s="44" t="s">
        <v>89</v>
      </c>
      <c r="D583" s="44" t="s">
        <v>4</v>
      </c>
      <c r="E583" s="44" t="s">
        <v>1</v>
      </c>
      <c r="F583" s="45">
        <f t="shared" ref="F583:G583" si="371">F584+F627+F632</f>
        <v>26889.245999999999</v>
      </c>
      <c r="G583" s="21">
        <f t="shared" si="371"/>
        <v>26889.245999999999</v>
      </c>
    </row>
    <row r="584" spans="1:7" ht="26.4" outlineLevel="1">
      <c r="A584" s="43" t="s">
        <v>446</v>
      </c>
      <c r="B584" s="44" t="s">
        <v>145</v>
      </c>
      <c r="C584" s="44" t="s">
        <v>89</v>
      </c>
      <c r="D584" s="44" t="s">
        <v>147</v>
      </c>
      <c r="E584" s="44" t="s">
        <v>1</v>
      </c>
      <c r="F584" s="45">
        <f t="shared" ref="F584:G584" si="372">F585+F602</f>
        <v>26635.245999999999</v>
      </c>
      <c r="G584" s="21">
        <f t="shared" si="372"/>
        <v>26635.245999999999</v>
      </c>
    </row>
    <row r="585" spans="1:7" ht="26.4" outlineLevel="2">
      <c r="A585" s="43" t="s">
        <v>549</v>
      </c>
      <c r="B585" s="44" t="s">
        <v>145</v>
      </c>
      <c r="C585" s="44" t="s">
        <v>89</v>
      </c>
      <c r="D585" s="44" t="s">
        <v>164</v>
      </c>
      <c r="E585" s="44" t="s">
        <v>1</v>
      </c>
      <c r="F585" s="45">
        <f t="shared" ref="F585:G585" si="373">F586+F590</f>
        <v>5318.96</v>
      </c>
      <c r="G585" s="21">
        <f t="shared" si="373"/>
        <v>5318.96</v>
      </c>
    </row>
    <row r="586" spans="1:7" ht="26.4" outlineLevel="3">
      <c r="A586" s="43" t="s">
        <v>365</v>
      </c>
      <c r="B586" s="44" t="s">
        <v>145</v>
      </c>
      <c r="C586" s="44" t="s">
        <v>89</v>
      </c>
      <c r="D586" s="44" t="s">
        <v>172</v>
      </c>
      <c r="E586" s="44" t="s">
        <v>1</v>
      </c>
      <c r="F586" s="45">
        <f t="shared" ref="F586:G586" si="374">F587</f>
        <v>300</v>
      </c>
      <c r="G586" s="21">
        <f t="shared" si="374"/>
        <v>300</v>
      </c>
    </row>
    <row r="587" spans="1:7" outlineLevel="4">
      <c r="A587" s="43" t="s">
        <v>193</v>
      </c>
      <c r="B587" s="44" t="s">
        <v>145</v>
      </c>
      <c r="C587" s="44" t="s">
        <v>89</v>
      </c>
      <c r="D587" s="44" t="s">
        <v>196</v>
      </c>
      <c r="E587" s="44" t="s">
        <v>1</v>
      </c>
      <c r="F587" s="45">
        <f t="shared" ref="F587:G587" si="375">F588</f>
        <v>300</v>
      </c>
      <c r="G587" s="21">
        <f t="shared" si="375"/>
        <v>300</v>
      </c>
    </row>
    <row r="588" spans="1:7" ht="26.4" outlineLevel="5">
      <c r="A588" s="43" t="s">
        <v>54</v>
      </c>
      <c r="B588" s="44" t="s">
        <v>145</v>
      </c>
      <c r="C588" s="44" t="s">
        <v>89</v>
      </c>
      <c r="D588" s="44" t="s">
        <v>196</v>
      </c>
      <c r="E588" s="44" t="s">
        <v>55</v>
      </c>
      <c r="F588" s="45">
        <f t="shared" ref="F588:G588" si="376">F589</f>
        <v>300</v>
      </c>
      <c r="G588" s="21">
        <f t="shared" si="376"/>
        <v>300</v>
      </c>
    </row>
    <row r="589" spans="1:7" outlineLevel="6">
      <c r="A589" s="43" t="s">
        <v>56</v>
      </c>
      <c r="B589" s="44" t="s">
        <v>145</v>
      </c>
      <c r="C589" s="44" t="s">
        <v>89</v>
      </c>
      <c r="D589" s="44" t="s">
        <v>196</v>
      </c>
      <c r="E589" s="44" t="s">
        <v>57</v>
      </c>
      <c r="F589" s="45">
        <v>300</v>
      </c>
      <c r="G589" s="21">
        <v>300</v>
      </c>
    </row>
    <row r="590" spans="1:7" ht="26.4" outlineLevel="6">
      <c r="A590" s="43" t="s">
        <v>363</v>
      </c>
      <c r="B590" s="44" t="s">
        <v>145</v>
      </c>
      <c r="C590" s="44" t="s">
        <v>89</v>
      </c>
      <c r="D590" s="44" t="s">
        <v>165</v>
      </c>
      <c r="E590" s="44" t="s">
        <v>1</v>
      </c>
      <c r="F590" s="45">
        <f t="shared" ref="F590:G590" si="377">F591+F594+F597</f>
        <v>5018.96</v>
      </c>
      <c r="G590" s="21">
        <f t="shared" si="377"/>
        <v>5018.96</v>
      </c>
    </row>
    <row r="591" spans="1:7" ht="26.4" outlineLevel="6">
      <c r="A591" s="43" t="s">
        <v>184</v>
      </c>
      <c r="B591" s="44" t="s">
        <v>145</v>
      </c>
      <c r="C591" s="44" t="s">
        <v>89</v>
      </c>
      <c r="D591" s="44" t="s">
        <v>185</v>
      </c>
      <c r="E591" s="44" t="s">
        <v>1</v>
      </c>
      <c r="F591" s="45">
        <f t="shared" ref="F591:G592" si="378">F592</f>
        <v>175</v>
      </c>
      <c r="G591" s="21">
        <f t="shared" si="378"/>
        <v>175</v>
      </c>
    </row>
    <row r="592" spans="1:7" ht="26.4" outlineLevel="6">
      <c r="A592" s="43" t="s">
        <v>54</v>
      </c>
      <c r="B592" s="44" t="s">
        <v>145</v>
      </c>
      <c r="C592" s="44" t="s">
        <v>89</v>
      </c>
      <c r="D592" s="44" t="s">
        <v>185</v>
      </c>
      <c r="E592" s="44" t="s">
        <v>55</v>
      </c>
      <c r="F592" s="45">
        <f t="shared" si="378"/>
        <v>175</v>
      </c>
      <c r="G592" s="21">
        <f t="shared" si="378"/>
        <v>175</v>
      </c>
    </row>
    <row r="593" spans="1:7" outlineLevel="6">
      <c r="A593" s="43" t="s">
        <v>56</v>
      </c>
      <c r="B593" s="44" t="s">
        <v>145</v>
      </c>
      <c r="C593" s="44" t="s">
        <v>89</v>
      </c>
      <c r="D593" s="44" t="s">
        <v>185</v>
      </c>
      <c r="E593" s="44" t="s">
        <v>57</v>
      </c>
      <c r="F593" s="45">
        <v>175</v>
      </c>
      <c r="G593" s="21">
        <v>175</v>
      </c>
    </row>
    <row r="594" spans="1:7" ht="26.4" outlineLevel="6">
      <c r="A594" s="43" t="s">
        <v>186</v>
      </c>
      <c r="B594" s="44" t="s">
        <v>145</v>
      </c>
      <c r="C594" s="44" t="s">
        <v>89</v>
      </c>
      <c r="D594" s="44" t="s">
        <v>187</v>
      </c>
      <c r="E594" s="44" t="s">
        <v>1</v>
      </c>
      <c r="F594" s="45">
        <f t="shared" ref="F594:G595" si="379">F595</f>
        <v>25</v>
      </c>
      <c r="G594" s="21">
        <f t="shared" si="379"/>
        <v>25</v>
      </c>
    </row>
    <row r="595" spans="1:7" ht="26.4" outlineLevel="6">
      <c r="A595" s="43" t="s">
        <v>54</v>
      </c>
      <c r="B595" s="44" t="s">
        <v>145</v>
      </c>
      <c r="C595" s="44" t="s">
        <v>89</v>
      </c>
      <c r="D595" s="44" t="s">
        <v>187</v>
      </c>
      <c r="E595" s="44" t="s">
        <v>55</v>
      </c>
      <c r="F595" s="45">
        <f t="shared" si="379"/>
        <v>25</v>
      </c>
      <c r="G595" s="21">
        <f t="shared" si="379"/>
        <v>25</v>
      </c>
    </row>
    <row r="596" spans="1:7" outlineLevel="6">
      <c r="A596" s="43" t="s">
        <v>56</v>
      </c>
      <c r="B596" s="44" t="s">
        <v>145</v>
      </c>
      <c r="C596" s="44" t="s">
        <v>89</v>
      </c>
      <c r="D596" s="44" t="s">
        <v>187</v>
      </c>
      <c r="E596" s="44" t="s">
        <v>57</v>
      </c>
      <c r="F596" s="45">
        <v>25</v>
      </c>
      <c r="G596" s="21">
        <v>25</v>
      </c>
    </row>
    <row r="597" spans="1:7" ht="26.4" outlineLevel="6">
      <c r="A597" s="43" t="s">
        <v>554</v>
      </c>
      <c r="B597" s="44" t="s">
        <v>145</v>
      </c>
      <c r="C597" s="44" t="s">
        <v>89</v>
      </c>
      <c r="D597" s="44" t="s">
        <v>188</v>
      </c>
      <c r="E597" s="44" t="s">
        <v>1</v>
      </c>
      <c r="F597" s="45">
        <f t="shared" ref="F597:G597" si="380">F598+F600</f>
        <v>4818.96</v>
      </c>
      <c r="G597" s="21">
        <f t="shared" si="380"/>
        <v>4818.96</v>
      </c>
    </row>
    <row r="598" spans="1:7" outlineLevel="6">
      <c r="A598" s="43" t="s">
        <v>61</v>
      </c>
      <c r="B598" s="44" t="s">
        <v>145</v>
      </c>
      <c r="C598" s="44" t="s">
        <v>89</v>
      </c>
      <c r="D598" s="44" t="s">
        <v>188</v>
      </c>
      <c r="E598" s="44" t="s">
        <v>62</v>
      </c>
      <c r="F598" s="45">
        <f t="shared" ref="F598:G598" si="381">F599</f>
        <v>300</v>
      </c>
      <c r="G598" s="21">
        <f t="shared" si="381"/>
        <v>300</v>
      </c>
    </row>
    <row r="599" spans="1:7" ht="26.4" outlineLevel="6">
      <c r="A599" s="43" t="s">
        <v>189</v>
      </c>
      <c r="B599" s="44" t="s">
        <v>145</v>
      </c>
      <c r="C599" s="44" t="s">
        <v>89</v>
      </c>
      <c r="D599" s="44" t="s">
        <v>188</v>
      </c>
      <c r="E599" s="44" t="s">
        <v>190</v>
      </c>
      <c r="F599" s="45">
        <v>300</v>
      </c>
      <c r="G599" s="21">
        <v>300</v>
      </c>
    </row>
    <row r="600" spans="1:7" ht="26.4" outlineLevel="6">
      <c r="A600" s="43" t="s">
        <v>54</v>
      </c>
      <c r="B600" s="44" t="s">
        <v>145</v>
      </c>
      <c r="C600" s="44" t="s">
        <v>89</v>
      </c>
      <c r="D600" s="44" t="s">
        <v>188</v>
      </c>
      <c r="E600" s="44" t="s">
        <v>55</v>
      </c>
      <c r="F600" s="45">
        <f t="shared" ref="F600:G600" si="382">F601</f>
        <v>4518.96</v>
      </c>
      <c r="G600" s="21">
        <f t="shared" si="382"/>
        <v>4518.96</v>
      </c>
    </row>
    <row r="601" spans="1:7" outlineLevel="6">
      <c r="A601" s="43" t="s">
        <v>56</v>
      </c>
      <c r="B601" s="44" t="s">
        <v>145</v>
      </c>
      <c r="C601" s="44" t="s">
        <v>89</v>
      </c>
      <c r="D601" s="44" t="s">
        <v>188</v>
      </c>
      <c r="E601" s="44" t="s">
        <v>57</v>
      </c>
      <c r="F601" s="45">
        <v>4518.96</v>
      </c>
      <c r="G601" s="21">
        <v>4518.96</v>
      </c>
    </row>
    <row r="602" spans="1:7" ht="26.25" customHeight="1" outlineLevel="7">
      <c r="A602" s="43" t="s">
        <v>555</v>
      </c>
      <c r="B602" s="44" t="s">
        <v>145</v>
      </c>
      <c r="C602" s="44" t="s">
        <v>89</v>
      </c>
      <c r="D602" s="44" t="s">
        <v>179</v>
      </c>
      <c r="E602" s="44" t="s">
        <v>1</v>
      </c>
      <c r="F602" s="45">
        <f t="shared" ref="F602:G602" si="383">F603+F617+F623</f>
        <v>21316.286</v>
      </c>
      <c r="G602" s="21">
        <f t="shared" si="383"/>
        <v>21316.286</v>
      </c>
    </row>
    <row r="603" spans="1:7" ht="26.4" outlineLevel="3">
      <c r="A603" s="43" t="s">
        <v>366</v>
      </c>
      <c r="B603" s="44" t="s">
        <v>145</v>
      </c>
      <c r="C603" s="44" t="s">
        <v>89</v>
      </c>
      <c r="D603" s="44" t="s">
        <v>197</v>
      </c>
      <c r="E603" s="44" t="s">
        <v>1</v>
      </c>
      <c r="F603" s="45">
        <f t="shared" ref="F603:G603" si="384">F604+F609+F614</f>
        <v>21130.072</v>
      </c>
      <c r="G603" s="21">
        <f t="shared" si="384"/>
        <v>21130.072</v>
      </c>
    </row>
    <row r="604" spans="1:7" ht="26.4" outlineLevel="4">
      <c r="A604" s="43" t="s">
        <v>437</v>
      </c>
      <c r="B604" s="44" t="s">
        <v>145</v>
      </c>
      <c r="C604" s="44" t="s">
        <v>89</v>
      </c>
      <c r="D604" s="44" t="s">
        <v>198</v>
      </c>
      <c r="E604" s="44" t="s">
        <v>1</v>
      </c>
      <c r="F604" s="45">
        <f t="shared" ref="F604:G604" si="385">F605+F607</f>
        <v>7903.1509999999998</v>
      </c>
      <c r="G604" s="21">
        <f t="shared" si="385"/>
        <v>7903.1509999999998</v>
      </c>
    </row>
    <row r="605" spans="1:7" ht="40.5" customHeight="1" outlineLevel="5">
      <c r="A605" s="43" t="s">
        <v>12</v>
      </c>
      <c r="B605" s="44" t="s">
        <v>145</v>
      </c>
      <c r="C605" s="44" t="s">
        <v>89</v>
      </c>
      <c r="D605" s="44" t="s">
        <v>198</v>
      </c>
      <c r="E605" s="44" t="s">
        <v>13</v>
      </c>
      <c r="F605" s="45">
        <f t="shared" ref="F605:G605" si="386">F606</f>
        <v>7573.1509999999998</v>
      </c>
      <c r="G605" s="21">
        <f t="shared" si="386"/>
        <v>7573.1509999999998</v>
      </c>
    </row>
    <row r="606" spans="1:7" ht="26.4" outlineLevel="6">
      <c r="A606" s="43" t="s">
        <v>14</v>
      </c>
      <c r="B606" s="44" t="s">
        <v>145</v>
      </c>
      <c r="C606" s="44" t="s">
        <v>89</v>
      </c>
      <c r="D606" s="44" t="s">
        <v>198</v>
      </c>
      <c r="E606" s="44" t="s">
        <v>15</v>
      </c>
      <c r="F606" s="45">
        <v>7573.1509999999998</v>
      </c>
      <c r="G606" s="21">
        <v>7573.1509999999998</v>
      </c>
    </row>
    <row r="607" spans="1:7" ht="26.4" outlineLevel="7">
      <c r="A607" s="43" t="s">
        <v>19</v>
      </c>
      <c r="B607" s="44" t="s">
        <v>145</v>
      </c>
      <c r="C607" s="44" t="s">
        <v>89</v>
      </c>
      <c r="D607" s="44" t="s">
        <v>198</v>
      </c>
      <c r="E607" s="44" t="s">
        <v>20</v>
      </c>
      <c r="F607" s="45">
        <f t="shared" ref="F607:G607" si="387">F608</f>
        <v>330</v>
      </c>
      <c r="G607" s="21">
        <f t="shared" si="387"/>
        <v>330</v>
      </c>
    </row>
    <row r="608" spans="1:7" ht="26.4" outlineLevel="6">
      <c r="A608" s="43" t="s">
        <v>21</v>
      </c>
      <c r="B608" s="44" t="s">
        <v>145</v>
      </c>
      <c r="C608" s="44" t="s">
        <v>89</v>
      </c>
      <c r="D608" s="44" t="s">
        <v>198</v>
      </c>
      <c r="E608" s="44" t="s">
        <v>22</v>
      </c>
      <c r="F608" s="45">
        <v>330</v>
      </c>
      <c r="G608" s="21">
        <v>330</v>
      </c>
    </row>
    <row r="609" spans="1:7" ht="26.4" outlineLevel="7">
      <c r="A609" s="43" t="s">
        <v>472</v>
      </c>
      <c r="B609" s="44" t="s">
        <v>145</v>
      </c>
      <c r="C609" s="44" t="s">
        <v>89</v>
      </c>
      <c r="D609" s="44" t="s">
        <v>199</v>
      </c>
      <c r="E609" s="44" t="s">
        <v>1</v>
      </c>
      <c r="F609" s="45">
        <f t="shared" ref="F609:G609" si="388">F610+F612</f>
        <v>13226.921</v>
      </c>
      <c r="G609" s="21">
        <f t="shared" si="388"/>
        <v>13226.921</v>
      </c>
    </row>
    <row r="610" spans="1:7" ht="42" customHeight="1" outlineLevel="5">
      <c r="A610" s="43" t="s">
        <v>12</v>
      </c>
      <c r="B610" s="44" t="s">
        <v>145</v>
      </c>
      <c r="C610" s="44" t="s">
        <v>89</v>
      </c>
      <c r="D610" s="44" t="s">
        <v>199</v>
      </c>
      <c r="E610" s="44" t="s">
        <v>13</v>
      </c>
      <c r="F610" s="45">
        <f t="shared" ref="F610:G610" si="389">F611</f>
        <v>12696.921</v>
      </c>
      <c r="G610" s="21">
        <f t="shared" si="389"/>
        <v>12696.921</v>
      </c>
    </row>
    <row r="611" spans="1:7" outlineLevel="6">
      <c r="A611" s="43" t="s">
        <v>72</v>
      </c>
      <c r="B611" s="44" t="s">
        <v>145</v>
      </c>
      <c r="C611" s="44" t="s">
        <v>89</v>
      </c>
      <c r="D611" s="44" t="s">
        <v>199</v>
      </c>
      <c r="E611" s="44" t="s">
        <v>73</v>
      </c>
      <c r="F611" s="45">
        <v>12696.921</v>
      </c>
      <c r="G611" s="21">
        <v>12696.921</v>
      </c>
    </row>
    <row r="612" spans="1:7" ht="26.4" outlineLevel="7">
      <c r="A612" s="43" t="s">
        <v>19</v>
      </c>
      <c r="B612" s="44" t="s">
        <v>145</v>
      </c>
      <c r="C612" s="44" t="s">
        <v>89</v>
      </c>
      <c r="D612" s="44" t="s">
        <v>199</v>
      </c>
      <c r="E612" s="44" t="s">
        <v>20</v>
      </c>
      <c r="F612" s="45">
        <f t="shared" ref="F612:G612" si="390">F613</f>
        <v>530</v>
      </c>
      <c r="G612" s="21">
        <f t="shared" si="390"/>
        <v>530</v>
      </c>
    </row>
    <row r="613" spans="1:7" ht="25.2" customHeight="1" outlineLevel="6">
      <c r="A613" s="43" t="s">
        <v>21</v>
      </c>
      <c r="B613" s="44" t="s">
        <v>145</v>
      </c>
      <c r="C613" s="44" t="s">
        <v>89</v>
      </c>
      <c r="D613" s="44" t="s">
        <v>199</v>
      </c>
      <c r="E613" s="44" t="s">
        <v>22</v>
      </c>
      <c r="F613" s="45">
        <v>530</v>
      </c>
      <c r="G613" s="21">
        <v>530</v>
      </c>
    </row>
    <row r="614" spans="1:7" ht="39.6" hidden="1" outlineLevel="6">
      <c r="A614" s="50" t="s">
        <v>416</v>
      </c>
      <c r="B614" s="51" t="s">
        <v>145</v>
      </c>
      <c r="C614" s="51" t="s">
        <v>89</v>
      </c>
      <c r="D614" s="51" t="s">
        <v>556</v>
      </c>
      <c r="E614" s="51" t="s">
        <v>1</v>
      </c>
      <c r="F614" s="45">
        <f t="shared" ref="F614:G614" si="391">F615</f>
        <v>0</v>
      </c>
      <c r="G614" s="21">
        <f t="shared" si="391"/>
        <v>0</v>
      </c>
    </row>
    <row r="615" spans="1:7" ht="26.4" hidden="1" outlineLevel="7">
      <c r="A615" s="52" t="s">
        <v>19</v>
      </c>
      <c r="B615" s="51" t="s">
        <v>145</v>
      </c>
      <c r="C615" s="51" t="s">
        <v>89</v>
      </c>
      <c r="D615" s="51" t="s">
        <v>556</v>
      </c>
      <c r="E615" s="51" t="s">
        <v>20</v>
      </c>
      <c r="F615" s="45">
        <f t="shared" ref="F615:G615" si="392">F616</f>
        <v>0</v>
      </c>
      <c r="G615" s="21">
        <f t="shared" si="392"/>
        <v>0</v>
      </c>
    </row>
    <row r="616" spans="1:7" ht="26.4" hidden="1" outlineLevel="6">
      <c r="A616" s="53" t="s">
        <v>21</v>
      </c>
      <c r="B616" s="51" t="s">
        <v>145</v>
      </c>
      <c r="C616" s="51" t="s">
        <v>89</v>
      </c>
      <c r="D616" s="51" t="s">
        <v>556</v>
      </c>
      <c r="E616" s="51" t="s">
        <v>22</v>
      </c>
      <c r="F616" s="45"/>
      <c r="G616" s="21"/>
    </row>
    <row r="617" spans="1:7" ht="26.4" outlineLevel="7">
      <c r="A617" s="43" t="s">
        <v>362</v>
      </c>
      <c r="B617" s="44" t="s">
        <v>145</v>
      </c>
      <c r="C617" s="44" t="s">
        <v>89</v>
      </c>
      <c r="D617" s="44" t="s">
        <v>180</v>
      </c>
      <c r="E617" s="44" t="s">
        <v>1</v>
      </c>
      <c r="F617" s="45">
        <f t="shared" ref="F617:G617" si="393">F618</f>
        <v>100</v>
      </c>
      <c r="G617" s="21">
        <f t="shared" si="393"/>
        <v>100</v>
      </c>
    </row>
    <row r="618" spans="1:7" outlineLevel="4">
      <c r="A618" s="43" t="s">
        <v>200</v>
      </c>
      <c r="B618" s="44" t="s">
        <v>145</v>
      </c>
      <c r="C618" s="44" t="s">
        <v>89</v>
      </c>
      <c r="D618" s="44" t="s">
        <v>201</v>
      </c>
      <c r="E618" s="44" t="s">
        <v>1</v>
      </c>
      <c r="F618" s="45">
        <f>F619+F621</f>
        <v>100</v>
      </c>
      <c r="G618" s="21">
        <f>G619+G621</f>
        <v>100</v>
      </c>
    </row>
    <row r="619" spans="1:7" ht="26.4" outlineLevel="5">
      <c r="A619" s="43" t="s">
        <v>19</v>
      </c>
      <c r="B619" s="44" t="s">
        <v>145</v>
      </c>
      <c r="C619" s="44" t="s">
        <v>89</v>
      </c>
      <c r="D619" s="44" t="s">
        <v>201</v>
      </c>
      <c r="E619" s="44" t="s">
        <v>20</v>
      </c>
      <c r="F619" s="45">
        <f t="shared" ref="F619:G619" si="394">F620</f>
        <v>19.5</v>
      </c>
      <c r="G619" s="21">
        <f t="shared" si="394"/>
        <v>19.5</v>
      </c>
    </row>
    <row r="620" spans="1:7" ht="26.4" outlineLevel="6">
      <c r="A620" s="43" t="s">
        <v>21</v>
      </c>
      <c r="B620" s="44" t="s">
        <v>145</v>
      </c>
      <c r="C620" s="44" t="s">
        <v>89</v>
      </c>
      <c r="D620" s="44" t="s">
        <v>201</v>
      </c>
      <c r="E620" s="44" t="s">
        <v>22</v>
      </c>
      <c r="F620" s="45">
        <v>19.5</v>
      </c>
      <c r="G620" s="21">
        <v>19.5</v>
      </c>
    </row>
    <row r="621" spans="1:7" outlineLevel="7">
      <c r="A621" s="43" t="s">
        <v>61</v>
      </c>
      <c r="B621" s="44" t="s">
        <v>145</v>
      </c>
      <c r="C621" s="44" t="s">
        <v>89</v>
      </c>
      <c r="D621" s="44" t="s">
        <v>201</v>
      </c>
      <c r="E621" s="44" t="s">
        <v>62</v>
      </c>
      <c r="F621" s="45">
        <f t="shared" ref="F621:G621" si="395">F622</f>
        <v>80.5</v>
      </c>
      <c r="G621" s="21">
        <f t="shared" si="395"/>
        <v>80.5</v>
      </c>
    </row>
    <row r="622" spans="1:7" outlineLevel="6">
      <c r="A622" s="43" t="s">
        <v>202</v>
      </c>
      <c r="B622" s="44" t="s">
        <v>145</v>
      </c>
      <c r="C622" s="44" t="s">
        <v>89</v>
      </c>
      <c r="D622" s="44" t="s">
        <v>201</v>
      </c>
      <c r="E622" s="44" t="s">
        <v>203</v>
      </c>
      <c r="F622" s="45">
        <v>80.5</v>
      </c>
      <c r="G622" s="21">
        <v>80.5</v>
      </c>
    </row>
    <row r="623" spans="1:7" outlineLevel="7">
      <c r="A623" s="43" t="s">
        <v>367</v>
      </c>
      <c r="B623" s="44" t="s">
        <v>145</v>
      </c>
      <c r="C623" s="44" t="s">
        <v>89</v>
      </c>
      <c r="D623" s="44" t="s">
        <v>204</v>
      </c>
      <c r="E623" s="44" t="s">
        <v>1</v>
      </c>
      <c r="F623" s="45">
        <f t="shared" ref="F623:G623" si="396">F624</f>
        <v>86.213999999999999</v>
      </c>
      <c r="G623" s="21">
        <f t="shared" si="396"/>
        <v>86.213999999999999</v>
      </c>
    </row>
    <row r="624" spans="1:7" outlineLevel="4">
      <c r="A624" s="43" t="s">
        <v>622</v>
      </c>
      <c r="B624" s="44" t="s">
        <v>145</v>
      </c>
      <c r="C624" s="44" t="s">
        <v>89</v>
      </c>
      <c r="D624" s="44" t="s">
        <v>205</v>
      </c>
      <c r="E624" s="44" t="s">
        <v>1</v>
      </c>
      <c r="F624" s="45">
        <f t="shared" ref="F624:G624" si="397">F625</f>
        <v>86.213999999999999</v>
      </c>
      <c r="G624" s="21">
        <f t="shared" si="397"/>
        <v>86.213999999999999</v>
      </c>
    </row>
    <row r="625" spans="1:7" outlineLevel="5">
      <c r="A625" s="43" t="s">
        <v>61</v>
      </c>
      <c r="B625" s="44" t="s">
        <v>145</v>
      </c>
      <c r="C625" s="44" t="s">
        <v>89</v>
      </c>
      <c r="D625" s="44" t="s">
        <v>205</v>
      </c>
      <c r="E625" s="44" t="s">
        <v>62</v>
      </c>
      <c r="F625" s="45">
        <f t="shared" ref="F625:G625" si="398">F626</f>
        <v>86.213999999999999</v>
      </c>
      <c r="G625" s="21">
        <f t="shared" si="398"/>
        <v>86.213999999999999</v>
      </c>
    </row>
    <row r="626" spans="1:7" outlineLevel="6">
      <c r="A626" s="43" t="s">
        <v>202</v>
      </c>
      <c r="B626" s="44" t="s">
        <v>145</v>
      </c>
      <c r="C626" s="44" t="s">
        <v>89</v>
      </c>
      <c r="D626" s="44" t="s">
        <v>205</v>
      </c>
      <c r="E626" s="44" t="s">
        <v>203</v>
      </c>
      <c r="F626" s="45">
        <v>86.213999999999999</v>
      </c>
      <c r="G626" s="21">
        <v>86.213999999999999</v>
      </c>
    </row>
    <row r="627" spans="1:7" ht="26.4" outlineLevel="7">
      <c r="A627" s="43" t="s">
        <v>557</v>
      </c>
      <c r="B627" s="44" t="s">
        <v>145</v>
      </c>
      <c r="C627" s="44" t="s">
        <v>89</v>
      </c>
      <c r="D627" s="44" t="s">
        <v>58</v>
      </c>
      <c r="E627" s="44" t="s">
        <v>1</v>
      </c>
      <c r="F627" s="45">
        <f t="shared" ref="F627:G627" si="399">F628</f>
        <v>200</v>
      </c>
      <c r="G627" s="21">
        <f t="shared" si="399"/>
        <v>200</v>
      </c>
    </row>
    <row r="628" spans="1:7" ht="26.4" outlineLevel="2">
      <c r="A628" s="43" t="s">
        <v>368</v>
      </c>
      <c r="B628" s="44" t="s">
        <v>145</v>
      </c>
      <c r="C628" s="44" t="s">
        <v>89</v>
      </c>
      <c r="D628" s="44" t="s">
        <v>59</v>
      </c>
      <c r="E628" s="44" t="s">
        <v>1</v>
      </c>
      <c r="F628" s="45">
        <f t="shared" ref="F628:G628" si="400">F629</f>
        <v>200</v>
      </c>
      <c r="G628" s="21">
        <f t="shared" si="400"/>
        <v>200</v>
      </c>
    </row>
    <row r="629" spans="1:7" ht="26.4" outlineLevel="4">
      <c r="A629" s="43" t="s">
        <v>558</v>
      </c>
      <c r="B629" s="44" t="s">
        <v>145</v>
      </c>
      <c r="C629" s="44" t="s">
        <v>89</v>
      </c>
      <c r="D629" s="44" t="s">
        <v>60</v>
      </c>
      <c r="E629" s="44" t="s">
        <v>1</v>
      </c>
      <c r="F629" s="45">
        <f t="shared" ref="F629:G629" si="401">F630</f>
        <v>200</v>
      </c>
      <c r="G629" s="21">
        <f t="shared" si="401"/>
        <v>200</v>
      </c>
    </row>
    <row r="630" spans="1:7" ht="26.4" outlineLevel="5">
      <c r="A630" s="43" t="s">
        <v>54</v>
      </c>
      <c r="B630" s="44" t="s">
        <v>145</v>
      </c>
      <c r="C630" s="44" t="s">
        <v>89</v>
      </c>
      <c r="D630" s="44" t="s">
        <v>60</v>
      </c>
      <c r="E630" s="44" t="s">
        <v>55</v>
      </c>
      <c r="F630" s="45">
        <f t="shared" ref="F630:G630" si="402">F631</f>
        <v>200</v>
      </c>
      <c r="G630" s="21">
        <f t="shared" si="402"/>
        <v>200</v>
      </c>
    </row>
    <row r="631" spans="1:7" outlineLevel="6">
      <c r="A631" s="43" t="s">
        <v>56</v>
      </c>
      <c r="B631" s="44" t="s">
        <v>145</v>
      </c>
      <c r="C631" s="44" t="s">
        <v>89</v>
      </c>
      <c r="D631" s="44" t="s">
        <v>60</v>
      </c>
      <c r="E631" s="44" t="s">
        <v>57</v>
      </c>
      <c r="F631" s="45">
        <v>200</v>
      </c>
      <c r="G631" s="21">
        <v>200</v>
      </c>
    </row>
    <row r="632" spans="1:7" ht="26.4" outlineLevel="7">
      <c r="A632" s="43" t="s">
        <v>559</v>
      </c>
      <c r="B632" s="44" t="s">
        <v>145</v>
      </c>
      <c r="C632" s="44" t="s">
        <v>89</v>
      </c>
      <c r="D632" s="44" t="s">
        <v>206</v>
      </c>
      <c r="E632" s="44" t="s">
        <v>1</v>
      </c>
      <c r="F632" s="45">
        <f t="shared" ref="F632:G632" si="403">F633</f>
        <v>54</v>
      </c>
      <c r="G632" s="21">
        <f t="shared" si="403"/>
        <v>54</v>
      </c>
    </row>
    <row r="633" spans="1:7" ht="26.4" outlineLevel="2">
      <c r="A633" s="43" t="s">
        <v>369</v>
      </c>
      <c r="B633" s="44" t="s">
        <v>145</v>
      </c>
      <c r="C633" s="44" t="s">
        <v>89</v>
      </c>
      <c r="D633" s="44" t="s">
        <v>207</v>
      </c>
      <c r="E633" s="44" t="s">
        <v>1</v>
      </c>
      <c r="F633" s="45">
        <f t="shared" ref="F633:G633" si="404">F634</f>
        <v>54</v>
      </c>
      <c r="G633" s="21">
        <f t="shared" si="404"/>
        <v>54</v>
      </c>
    </row>
    <row r="634" spans="1:7" outlineLevel="4">
      <c r="A634" s="43" t="s">
        <v>208</v>
      </c>
      <c r="B634" s="44" t="s">
        <v>145</v>
      </c>
      <c r="C634" s="44" t="s">
        <v>89</v>
      </c>
      <c r="D634" s="44" t="s">
        <v>209</v>
      </c>
      <c r="E634" s="44" t="s">
        <v>1</v>
      </c>
      <c r="F634" s="45">
        <f t="shared" ref="F634:G634" si="405">F635</f>
        <v>54</v>
      </c>
      <c r="G634" s="21">
        <f t="shared" si="405"/>
        <v>54</v>
      </c>
    </row>
    <row r="635" spans="1:7" ht="26.4" outlineLevel="5">
      <c r="A635" s="43" t="s">
        <v>54</v>
      </c>
      <c r="B635" s="44" t="s">
        <v>145</v>
      </c>
      <c r="C635" s="44" t="s">
        <v>89</v>
      </c>
      <c r="D635" s="44" t="s">
        <v>209</v>
      </c>
      <c r="E635" s="44" t="s">
        <v>55</v>
      </c>
      <c r="F635" s="45">
        <f t="shared" ref="F635:G635" si="406">F636</f>
        <v>54</v>
      </c>
      <c r="G635" s="21">
        <f t="shared" si="406"/>
        <v>54</v>
      </c>
    </row>
    <row r="636" spans="1:7" outlineLevel="6">
      <c r="A636" s="43" t="s">
        <v>56</v>
      </c>
      <c r="B636" s="44" t="s">
        <v>145</v>
      </c>
      <c r="C636" s="44" t="s">
        <v>89</v>
      </c>
      <c r="D636" s="44" t="s">
        <v>209</v>
      </c>
      <c r="E636" s="44" t="s">
        <v>57</v>
      </c>
      <c r="F636" s="45">
        <v>54</v>
      </c>
      <c r="G636" s="21">
        <v>54</v>
      </c>
    </row>
    <row r="637" spans="1:7" outlineLevel="7">
      <c r="A637" s="62" t="s">
        <v>210</v>
      </c>
      <c r="B637" s="63" t="s">
        <v>81</v>
      </c>
      <c r="C637" s="63" t="s">
        <v>3</v>
      </c>
      <c r="D637" s="63" t="s">
        <v>4</v>
      </c>
      <c r="E637" s="63" t="s">
        <v>1</v>
      </c>
      <c r="F637" s="41">
        <f t="shared" ref="F637:G637" si="407">F638</f>
        <v>40180.776439999994</v>
      </c>
      <c r="G637" s="42">
        <f t="shared" si="407"/>
        <v>39013.687480000001</v>
      </c>
    </row>
    <row r="638" spans="1:7" outlineLevel="2">
      <c r="A638" s="43" t="s">
        <v>211</v>
      </c>
      <c r="B638" s="44" t="s">
        <v>81</v>
      </c>
      <c r="C638" s="44" t="s">
        <v>2</v>
      </c>
      <c r="D638" s="44" t="s">
        <v>4</v>
      </c>
      <c r="E638" s="44" t="s">
        <v>1</v>
      </c>
      <c r="F638" s="45">
        <f t="shared" ref="F638:G638" si="408">F639+F694+F699+F704+F709+F714</f>
        <v>40180.776439999994</v>
      </c>
      <c r="G638" s="21">
        <f t="shared" si="408"/>
        <v>39013.687480000001</v>
      </c>
    </row>
    <row r="639" spans="1:7" ht="29.25" customHeight="1" outlineLevel="4">
      <c r="A639" s="43" t="s">
        <v>550</v>
      </c>
      <c r="B639" s="44" t="s">
        <v>81</v>
      </c>
      <c r="C639" s="44" t="s">
        <v>2</v>
      </c>
      <c r="D639" s="44" t="s">
        <v>174</v>
      </c>
      <c r="E639" s="44" t="s">
        <v>1</v>
      </c>
      <c r="F639" s="45">
        <f t="shared" ref="F639:G639" si="409">F640+F677+F687</f>
        <v>37576.776439999994</v>
      </c>
      <c r="G639" s="21">
        <f t="shared" si="409"/>
        <v>37180.859479999999</v>
      </c>
    </row>
    <row r="640" spans="1:7" ht="28.2" customHeight="1" outlineLevel="5">
      <c r="A640" s="43" t="s">
        <v>560</v>
      </c>
      <c r="B640" s="44" t="s">
        <v>81</v>
      </c>
      <c r="C640" s="44" t="s">
        <v>2</v>
      </c>
      <c r="D640" s="44" t="s">
        <v>212</v>
      </c>
      <c r="E640" s="44" t="s">
        <v>1</v>
      </c>
      <c r="F640" s="45">
        <f t="shared" ref="F640:G640" si="410">F641+F644+F647+F650+F653+F656+F659+F662+F665+F668+F671+F674</f>
        <v>37121.776439999994</v>
      </c>
      <c r="G640" s="21">
        <f t="shared" si="410"/>
        <v>36725.859479999999</v>
      </c>
    </row>
    <row r="641" spans="1:7" ht="52.8" hidden="1" customHeight="1" outlineLevel="6">
      <c r="A641" s="49" t="s">
        <v>213</v>
      </c>
      <c r="B641" s="44" t="s">
        <v>81</v>
      </c>
      <c r="C641" s="44" t="s">
        <v>2</v>
      </c>
      <c r="D641" s="44" t="s">
        <v>214</v>
      </c>
      <c r="E641" s="44" t="s">
        <v>1</v>
      </c>
      <c r="F641" s="45">
        <f t="shared" ref="F641:G641" si="411">F642</f>
        <v>0</v>
      </c>
      <c r="G641" s="21">
        <f t="shared" si="411"/>
        <v>0</v>
      </c>
    </row>
    <row r="642" spans="1:7" hidden="1" outlineLevel="7">
      <c r="A642" s="49" t="s">
        <v>75</v>
      </c>
      <c r="B642" s="44" t="s">
        <v>81</v>
      </c>
      <c r="C642" s="44" t="s">
        <v>2</v>
      </c>
      <c r="D642" s="44" t="s">
        <v>214</v>
      </c>
      <c r="E642" s="44" t="s">
        <v>76</v>
      </c>
      <c r="F642" s="45">
        <f t="shared" ref="F642:G642" si="412">F643</f>
        <v>0</v>
      </c>
      <c r="G642" s="21">
        <f t="shared" si="412"/>
        <v>0</v>
      </c>
    </row>
    <row r="643" spans="1:7" hidden="1">
      <c r="A643" s="49" t="s">
        <v>215</v>
      </c>
      <c r="B643" s="44" t="s">
        <v>81</v>
      </c>
      <c r="C643" s="44" t="s">
        <v>2</v>
      </c>
      <c r="D643" s="44" t="s">
        <v>214</v>
      </c>
      <c r="E643" s="44" t="s">
        <v>216</v>
      </c>
      <c r="F643" s="45"/>
      <c r="G643" s="21"/>
    </row>
    <row r="644" spans="1:7" ht="28.5" customHeight="1" outlineLevel="1">
      <c r="A644" s="43" t="s">
        <v>533</v>
      </c>
      <c r="B644" s="44" t="s">
        <v>81</v>
      </c>
      <c r="C644" s="44" t="s">
        <v>2</v>
      </c>
      <c r="D644" s="44" t="s">
        <v>217</v>
      </c>
      <c r="E644" s="44" t="s">
        <v>1</v>
      </c>
      <c r="F644" s="45">
        <f t="shared" ref="F644:G644" si="413">F645</f>
        <v>2709.4580000000001</v>
      </c>
      <c r="G644" s="21">
        <f t="shared" si="413"/>
        <v>2709.4580000000001</v>
      </c>
    </row>
    <row r="645" spans="1:7" ht="26.4" outlineLevel="2">
      <c r="A645" s="43" t="s">
        <v>54</v>
      </c>
      <c r="B645" s="44" t="s">
        <v>81</v>
      </c>
      <c r="C645" s="44" t="s">
        <v>2</v>
      </c>
      <c r="D645" s="44" t="s">
        <v>217</v>
      </c>
      <c r="E645" s="44" t="s">
        <v>55</v>
      </c>
      <c r="F645" s="45">
        <f t="shared" ref="F645:G645" si="414">F646</f>
        <v>2709.4580000000001</v>
      </c>
      <c r="G645" s="21">
        <f t="shared" si="414"/>
        <v>2709.4580000000001</v>
      </c>
    </row>
    <row r="646" spans="1:7" ht="13.8" customHeight="1" outlineLevel="4">
      <c r="A646" s="43" t="s">
        <v>56</v>
      </c>
      <c r="B646" s="44" t="s">
        <v>81</v>
      </c>
      <c r="C646" s="44" t="s">
        <v>2</v>
      </c>
      <c r="D646" s="44" t="s">
        <v>217</v>
      </c>
      <c r="E646" s="44" t="s">
        <v>57</v>
      </c>
      <c r="F646" s="45">
        <v>2709.4580000000001</v>
      </c>
      <c r="G646" s="21">
        <v>2709.4580000000001</v>
      </c>
    </row>
    <row r="647" spans="1:7" ht="26.4" hidden="1" outlineLevel="4">
      <c r="A647" s="43" t="s">
        <v>316</v>
      </c>
      <c r="B647" s="44" t="s">
        <v>81</v>
      </c>
      <c r="C647" s="44" t="s">
        <v>2</v>
      </c>
      <c r="D647" s="44" t="s">
        <v>315</v>
      </c>
      <c r="E647" s="44" t="s">
        <v>1</v>
      </c>
      <c r="F647" s="45">
        <f t="shared" ref="F647:G647" si="415">F648</f>
        <v>0</v>
      </c>
      <c r="G647" s="21">
        <f t="shared" si="415"/>
        <v>0</v>
      </c>
    </row>
    <row r="648" spans="1:7" ht="26.4" hidden="1" outlineLevel="4">
      <c r="A648" s="43" t="s">
        <v>54</v>
      </c>
      <c r="B648" s="44" t="s">
        <v>81</v>
      </c>
      <c r="C648" s="44" t="s">
        <v>2</v>
      </c>
      <c r="D648" s="44" t="s">
        <v>315</v>
      </c>
      <c r="E648" s="44" t="s">
        <v>55</v>
      </c>
      <c r="F648" s="45">
        <f t="shared" ref="F648:G648" si="416">F649</f>
        <v>0</v>
      </c>
      <c r="G648" s="21">
        <f t="shared" si="416"/>
        <v>0</v>
      </c>
    </row>
    <row r="649" spans="1:7" hidden="1" outlineLevel="4">
      <c r="A649" s="43" t="s">
        <v>56</v>
      </c>
      <c r="B649" s="44" t="s">
        <v>81</v>
      </c>
      <c r="C649" s="44" t="s">
        <v>2</v>
      </c>
      <c r="D649" s="44" t="s">
        <v>315</v>
      </c>
      <c r="E649" s="44" t="s">
        <v>57</v>
      </c>
      <c r="F649" s="45"/>
      <c r="G649" s="21"/>
    </row>
    <row r="650" spans="1:7" ht="32.4" customHeight="1" outlineLevel="5">
      <c r="A650" s="43" t="s">
        <v>563</v>
      </c>
      <c r="B650" s="44" t="s">
        <v>81</v>
      </c>
      <c r="C650" s="44" t="s">
        <v>2</v>
      </c>
      <c r="D650" s="44" t="s">
        <v>218</v>
      </c>
      <c r="E650" s="44" t="s">
        <v>1</v>
      </c>
      <c r="F650" s="45">
        <f t="shared" ref="F650:G650" si="417">F651</f>
        <v>15085.094999999999</v>
      </c>
      <c r="G650" s="21">
        <f t="shared" si="417"/>
        <v>15085.094999999999</v>
      </c>
    </row>
    <row r="651" spans="1:7" ht="26.4" outlineLevel="6">
      <c r="A651" s="43" t="s">
        <v>54</v>
      </c>
      <c r="B651" s="44" t="s">
        <v>81</v>
      </c>
      <c r="C651" s="44" t="s">
        <v>2</v>
      </c>
      <c r="D651" s="44" t="s">
        <v>218</v>
      </c>
      <c r="E651" s="44" t="s">
        <v>55</v>
      </c>
      <c r="F651" s="45">
        <f t="shared" ref="F651:G651" si="418">F652</f>
        <v>15085.094999999999</v>
      </c>
      <c r="G651" s="21">
        <f t="shared" si="418"/>
        <v>15085.094999999999</v>
      </c>
    </row>
    <row r="652" spans="1:7" outlineLevel="7">
      <c r="A652" s="43" t="s">
        <v>56</v>
      </c>
      <c r="B652" s="44" t="s">
        <v>81</v>
      </c>
      <c r="C652" s="44" t="s">
        <v>2</v>
      </c>
      <c r="D652" s="44" t="s">
        <v>218</v>
      </c>
      <c r="E652" s="44" t="s">
        <v>57</v>
      </c>
      <c r="F652" s="45">
        <v>15085.094999999999</v>
      </c>
      <c r="G652" s="21">
        <v>15085.094999999999</v>
      </c>
    </row>
    <row r="653" spans="1:7" ht="39.6" outlineLevel="7">
      <c r="A653" s="43" t="s">
        <v>562</v>
      </c>
      <c r="B653" s="44" t="s">
        <v>81</v>
      </c>
      <c r="C653" s="44" t="s">
        <v>2</v>
      </c>
      <c r="D653" s="44" t="s">
        <v>396</v>
      </c>
      <c r="E653" s="44" t="s">
        <v>1</v>
      </c>
      <c r="F653" s="45">
        <f t="shared" ref="F653:G653" si="419">F654</f>
        <v>16910.121999999999</v>
      </c>
      <c r="G653" s="21">
        <f t="shared" si="419"/>
        <v>16910.121999999999</v>
      </c>
    </row>
    <row r="654" spans="1:7" ht="26.4" outlineLevel="7">
      <c r="A654" s="43" t="s">
        <v>54</v>
      </c>
      <c r="B654" s="44" t="s">
        <v>81</v>
      </c>
      <c r="C654" s="44" t="s">
        <v>2</v>
      </c>
      <c r="D654" s="44" t="s">
        <v>396</v>
      </c>
      <c r="E654" s="44" t="s">
        <v>55</v>
      </c>
      <c r="F654" s="45">
        <f t="shared" ref="F654:G654" si="420">F655</f>
        <v>16910.121999999999</v>
      </c>
      <c r="G654" s="21">
        <f t="shared" si="420"/>
        <v>16910.121999999999</v>
      </c>
    </row>
    <row r="655" spans="1:7" ht="16.8" customHeight="1" outlineLevel="7">
      <c r="A655" s="43" t="s">
        <v>56</v>
      </c>
      <c r="B655" s="44" t="s">
        <v>81</v>
      </c>
      <c r="C655" s="44" t="s">
        <v>2</v>
      </c>
      <c r="D655" s="44" t="s">
        <v>396</v>
      </c>
      <c r="E655" s="44" t="s">
        <v>57</v>
      </c>
      <c r="F655" s="45">
        <f>15572.95+200+3137.172-2000</f>
        <v>16910.121999999999</v>
      </c>
      <c r="G655" s="21">
        <v>16910.121999999999</v>
      </c>
    </row>
    <row r="656" spans="1:7" ht="41.4" hidden="1" customHeight="1" outlineLevel="7">
      <c r="A656" s="43" t="s">
        <v>312</v>
      </c>
      <c r="B656" s="44" t="s">
        <v>81</v>
      </c>
      <c r="C656" s="44" t="s">
        <v>2</v>
      </c>
      <c r="D656" s="44" t="s">
        <v>311</v>
      </c>
      <c r="E656" s="44" t="s">
        <v>1</v>
      </c>
      <c r="F656" s="45">
        <f t="shared" ref="F656:G656" si="421">F657</f>
        <v>0</v>
      </c>
      <c r="G656" s="21">
        <f t="shared" si="421"/>
        <v>0</v>
      </c>
    </row>
    <row r="657" spans="1:7" ht="6" hidden="1" customHeight="1" outlineLevel="7">
      <c r="A657" s="43" t="s">
        <v>54</v>
      </c>
      <c r="B657" s="44" t="s">
        <v>81</v>
      </c>
      <c r="C657" s="44" t="s">
        <v>2</v>
      </c>
      <c r="D657" s="44" t="s">
        <v>311</v>
      </c>
      <c r="E657" s="44" t="s">
        <v>55</v>
      </c>
      <c r="F657" s="45">
        <f t="shared" ref="F657:G657" si="422">F658</f>
        <v>0</v>
      </c>
      <c r="G657" s="21">
        <f t="shared" si="422"/>
        <v>0</v>
      </c>
    </row>
    <row r="658" spans="1:7" hidden="1" outlineLevel="7">
      <c r="A658" s="43" t="s">
        <v>56</v>
      </c>
      <c r="B658" s="44" t="s">
        <v>81</v>
      </c>
      <c r="C658" s="44" t="s">
        <v>2</v>
      </c>
      <c r="D658" s="44" t="s">
        <v>311</v>
      </c>
      <c r="E658" s="44" t="s">
        <v>57</v>
      </c>
      <c r="F658" s="45"/>
      <c r="G658" s="21"/>
    </row>
    <row r="659" spans="1:7" ht="26.4" outlineLevel="5" collapsed="1">
      <c r="A659" s="43" t="s">
        <v>302</v>
      </c>
      <c r="B659" s="44" t="s">
        <v>81</v>
      </c>
      <c r="C659" s="44" t="s">
        <v>2</v>
      </c>
      <c r="D659" s="44" t="s">
        <v>303</v>
      </c>
      <c r="E659" s="44" t="s">
        <v>1</v>
      </c>
      <c r="F659" s="45">
        <f t="shared" ref="F659:G659" si="423">F660</f>
        <v>168.005</v>
      </c>
      <c r="G659" s="21">
        <f t="shared" si="423"/>
        <v>168.005</v>
      </c>
    </row>
    <row r="660" spans="1:7" ht="28.5" customHeight="1" outlineLevel="6">
      <c r="A660" s="43" t="s">
        <v>54</v>
      </c>
      <c r="B660" s="44" t="s">
        <v>81</v>
      </c>
      <c r="C660" s="44" t="s">
        <v>2</v>
      </c>
      <c r="D660" s="44" t="s">
        <v>303</v>
      </c>
      <c r="E660" s="44" t="s">
        <v>55</v>
      </c>
      <c r="F660" s="45">
        <f t="shared" ref="F660:G660" si="424">F661</f>
        <v>168.005</v>
      </c>
      <c r="G660" s="21">
        <f t="shared" si="424"/>
        <v>168.005</v>
      </c>
    </row>
    <row r="661" spans="1:7" outlineLevel="7">
      <c r="A661" s="43" t="s">
        <v>56</v>
      </c>
      <c r="B661" s="44" t="s">
        <v>81</v>
      </c>
      <c r="C661" s="44" t="s">
        <v>2</v>
      </c>
      <c r="D661" s="44" t="s">
        <v>303</v>
      </c>
      <c r="E661" s="44" t="s">
        <v>57</v>
      </c>
      <c r="F661" s="45">
        <v>168.005</v>
      </c>
      <c r="G661" s="21">
        <v>168.005</v>
      </c>
    </row>
    <row r="662" spans="1:7" ht="28.2" hidden="1" customHeight="1" outlineLevel="5">
      <c r="A662" s="43" t="s">
        <v>565</v>
      </c>
      <c r="B662" s="44" t="s">
        <v>81</v>
      </c>
      <c r="C662" s="44" t="s">
        <v>2</v>
      </c>
      <c r="D662" s="44" t="s">
        <v>304</v>
      </c>
      <c r="E662" s="44" t="s">
        <v>1</v>
      </c>
      <c r="F662" s="45">
        <f t="shared" ref="F662:G662" si="425">F663</f>
        <v>0</v>
      </c>
      <c r="G662" s="21">
        <f t="shared" si="425"/>
        <v>0</v>
      </c>
    </row>
    <row r="663" spans="1:7" ht="27.6" hidden="1" customHeight="1" outlineLevel="6">
      <c r="A663" s="43" t="s">
        <v>54</v>
      </c>
      <c r="B663" s="44" t="s">
        <v>81</v>
      </c>
      <c r="C663" s="44" t="s">
        <v>2</v>
      </c>
      <c r="D663" s="44" t="s">
        <v>304</v>
      </c>
      <c r="E663" s="44" t="s">
        <v>55</v>
      </c>
      <c r="F663" s="45">
        <f t="shared" ref="F663:G663" si="426">F664</f>
        <v>0</v>
      </c>
      <c r="G663" s="21">
        <f t="shared" si="426"/>
        <v>0</v>
      </c>
    </row>
    <row r="664" spans="1:7" hidden="1" outlineLevel="7">
      <c r="A664" s="43" t="s">
        <v>56</v>
      </c>
      <c r="B664" s="44" t="s">
        <v>81</v>
      </c>
      <c r="C664" s="44" t="s">
        <v>2</v>
      </c>
      <c r="D664" s="44" t="s">
        <v>304</v>
      </c>
      <c r="E664" s="44" t="s">
        <v>57</v>
      </c>
      <c r="F664" s="45">
        <v>0</v>
      </c>
      <c r="G664" s="21">
        <v>0</v>
      </c>
    </row>
    <row r="665" spans="1:7" ht="42" customHeight="1" outlineLevel="7">
      <c r="A665" s="43" t="s">
        <v>566</v>
      </c>
      <c r="B665" s="44" t="s">
        <v>81</v>
      </c>
      <c r="C665" s="44" t="s">
        <v>2</v>
      </c>
      <c r="D665" s="44" t="s">
        <v>427</v>
      </c>
      <c r="E665" s="44" t="s">
        <v>1</v>
      </c>
      <c r="F665" s="45">
        <f t="shared" ref="F665:G665" si="427">F666</f>
        <v>1847.4024400000001</v>
      </c>
      <c r="G665" s="21">
        <f t="shared" si="427"/>
        <v>1851.4814799999999</v>
      </c>
    </row>
    <row r="666" spans="1:7" ht="26.4" outlineLevel="7">
      <c r="A666" s="43" t="s">
        <v>428</v>
      </c>
      <c r="B666" s="44" t="s">
        <v>81</v>
      </c>
      <c r="C666" s="44" t="s">
        <v>2</v>
      </c>
      <c r="D666" s="44" t="s">
        <v>427</v>
      </c>
      <c r="E666" s="44" t="s">
        <v>55</v>
      </c>
      <c r="F666" s="45">
        <f t="shared" ref="F666:G666" si="428">F667</f>
        <v>1847.4024400000001</v>
      </c>
      <c r="G666" s="21">
        <f t="shared" si="428"/>
        <v>1851.4814799999999</v>
      </c>
    </row>
    <row r="667" spans="1:7" outlineLevel="7">
      <c r="A667" s="43" t="s">
        <v>429</v>
      </c>
      <c r="B667" s="44" t="s">
        <v>81</v>
      </c>
      <c r="C667" s="44" t="s">
        <v>2</v>
      </c>
      <c r="D667" s="44" t="s">
        <v>427</v>
      </c>
      <c r="E667" s="44" t="s">
        <v>57</v>
      </c>
      <c r="F667" s="45">
        <f>1828.90244+18.5</f>
        <v>1847.4024400000001</v>
      </c>
      <c r="G667" s="21">
        <v>1851.4814799999999</v>
      </c>
    </row>
    <row r="668" spans="1:7" ht="66.75" customHeight="1" outlineLevel="4">
      <c r="A668" s="43" t="s">
        <v>305</v>
      </c>
      <c r="B668" s="44" t="s">
        <v>81</v>
      </c>
      <c r="C668" s="44" t="s">
        <v>2</v>
      </c>
      <c r="D668" s="44" t="s">
        <v>306</v>
      </c>
      <c r="E668" s="44" t="s">
        <v>1</v>
      </c>
      <c r="F668" s="45">
        <f t="shared" ref="F668:G668" si="429">F669</f>
        <v>360</v>
      </c>
      <c r="G668" s="21">
        <f t="shared" si="429"/>
        <v>0</v>
      </c>
    </row>
    <row r="669" spans="1:7" ht="27.75" customHeight="1" outlineLevel="5">
      <c r="A669" s="43" t="s">
        <v>428</v>
      </c>
      <c r="B669" s="44" t="s">
        <v>81</v>
      </c>
      <c r="C669" s="44" t="s">
        <v>2</v>
      </c>
      <c r="D669" s="44" t="s">
        <v>306</v>
      </c>
      <c r="E669" s="44" t="s">
        <v>55</v>
      </c>
      <c r="F669" s="45">
        <f t="shared" ref="F669:G669" si="430">F670</f>
        <v>360</v>
      </c>
      <c r="G669" s="21">
        <f t="shared" si="430"/>
        <v>0</v>
      </c>
    </row>
    <row r="670" spans="1:7" outlineLevel="6">
      <c r="A670" s="43" t="s">
        <v>429</v>
      </c>
      <c r="B670" s="44" t="s">
        <v>81</v>
      </c>
      <c r="C670" s="44" t="s">
        <v>2</v>
      </c>
      <c r="D670" s="44" t="s">
        <v>306</v>
      </c>
      <c r="E670" s="44" t="s">
        <v>57</v>
      </c>
      <c r="F670" s="45">
        <v>360</v>
      </c>
      <c r="G670" s="21">
        <v>0</v>
      </c>
    </row>
    <row r="671" spans="1:7" ht="39.6" outlineLevel="6">
      <c r="A671" s="43" t="s">
        <v>567</v>
      </c>
      <c r="B671" s="44" t="s">
        <v>81</v>
      </c>
      <c r="C671" s="44" t="s">
        <v>2</v>
      </c>
      <c r="D671" s="44" t="s">
        <v>397</v>
      </c>
      <c r="E671" s="44" t="s">
        <v>1</v>
      </c>
      <c r="F671" s="45">
        <f t="shared" ref="F671:G671" si="431">F672</f>
        <v>39.996000000000002</v>
      </c>
      <c r="G671" s="21">
        <f t="shared" si="431"/>
        <v>0</v>
      </c>
    </row>
    <row r="672" spans="1:7" ht="26.4" outlineLevel="6">
      <c r="A672" s="43" t="s">
        <v>54</v>
      </c>
      <c r="B672" s="44" t="s">
        <v>81</v>
      </c>
      <c r="C672" s="44" t="s">
        <v>2</v>
      </c>
      <c r="D672" s="44" t="s">
        <v>397</v>
      </c>
      <c r="E672" s="44" t="s">
        <v>55</v>
      </c>
      <c r="F672" s="45">
        <f t="shared" ref="F672:G672" si="432">F673</f>
        <v>39.996000000000002</v>
      </c>
      <c r="G672" s="21">
        <f t="shared" si="432"/>
        <v>0</v>
      </c>
    </row>
    <row r="673" spans="1:7" outlineLevel="6">
      <c r="A673" s="43" t="s">
        <v>56</v>
      </c>
      <c r="B673" s="44" t="s">
        <v>81</v>
      </c>
      <c r="C673" s="44" t="s">
        <v>2</v>
      </c>
      <c r="D673" s="44" t="s">
        <v>397</v>
      </c>
      <c r="E673" s="44" t="s">
        <v>57</v>
      </c>
      <c r="F673" s="45">
        <v>39.996000000000002</v>
      </c>
      <c r="G673" s="21">
        <v>0</v>
      </c>
    </row>
    <row r="674" spans="1:7" ht="40.5" customHeight="1" outlineLevel="7">
      <c r="A674" s="43" t="s">
        <v>568</v>
      </c>
      <c r="B674" s="44" t="s">
        <v>81</v>
      </c>
      <c r="C674" s="44" t="s">
        <v>2</v>
      </c>
      <c r="D674" s="44" t="s">
        <v>307</v>
      </c>
      <c r="E674" s="44" t="s">
        <v>1</v>
      </c>
      <c r="F674" s="45">
        <f t="shared" ref="F674:G674" si="433">F675</f>
        <v>1.698</v>
      </c>
      <c r="G674" s="21">
        <f t="shared" si="433"/>
        <v>1.698</v>
      </c>
    </row>
    <row r="675" spans="1:7" ht="26.4" outlineLevel="6">
      <c r="A675" s="43" t="s">
        <v>54</v>
      </c>
      <c r="B675" s="44" t="s">
        <v>81</v>
      </c>
      <c r="C675" s="44" t="s">
        <v>2</v>
      </c>
      <c r="D675" s="44" t="s">
        <v>307</v>
      </c>
      <c r="E675" s="44" t="s">
        <v>55</v>
      </c>
      <c r="F675" s="45">
        <f t="shared" ref="F675:G675" si="434">F676</f>
        <v>1.698</v>
      </c>
      <c r="G675" s="21">
        <f t="shared" si="434"/>
        <v>1.698</v>
      </c>
    </row>
    <row r="676" spans="1:7" outlineLevel="7">
      <c r="A676" s="43" t="s">
        <v>56</v>
      </c>
      <c r="B676" s="44" t="s">
        <v>81</v>
      </c>
      <c r="C676" s="44" t="s">
        <v>2</v>
      </c>
      <c r="D676" s="44" t="s">
        <v>307</v>
      </c>
      <c r="E676" s="44" t="s">
        <v>57</v>
      </c>
      <c r="F676" s="45">
        <v>1.698</v>
      </c>
      <c r="G676" s="21">
        <v>1.698</v>
      </c>
    </row>
    <row r="677" spans="1:7" ht="26.4" outlineLevel="5">
      <c r="A677" s="43" t="s">
        <v>370</v>
      </c>
      <c r="B677" s="44" t="s">
        <v>81</v>
      </c>
      <c r="C677" s="44" t="s">
        <v>2</v>
      </c>
      <c r="D677" s="44" t="s">
        <v>219</v>
      </c>
      <c r="E677" s="44" t="s">
        <v>1</v>
      </c>
      <c r="F677" s="45">
        <f>F678+F681+F684</f>
        <v>455</v>
      </c>
      <c r="G677" s="21">
        <f>G678+G681+G684</f>
        <v>455</v>
      </c>
    </row>
    <row r="678" spans="1:7" ht="55.5" customHeight="1" outlineLevel="6">
      <c r="A678" s="43" t="s">
        <v>220</v>
      </c>
      <c r="B678" s="44" t="s">
        <v>81</v>
      </c>
      <c r="C678" s="44" t="s">
        <v>2</v>
      </c>
      <c r="D678" s="44" t="s">
        <v>221</v>
      </c>
      <c r="E678" s="44" t="s">
        <v>1</v>
      </c>
      <c r="F678" s="45">
        <f t="shared" ref="F678:G678" si="435">F679</f>
        <v>330</v>
      </c>
      <c r="G678" s="21">
        <f t="shared" si="435"/>
        <v>330</v>
      </c>
    </row>
    <row r="679" spans="1:7" ht="26.4" outlineLevel="7">
      <c r="A679" s="43" t="s">
        <v>54</v>
      </c>
      <c r="B679" s="44" t="s">
        <v>81</v>
      </c>
      <c r="C679" s="44" t="s">
        <v>2</v>
      </c>
      <c r="D679" s="44" t="s">
        <v>221</v>
      </c>
      <c r="E679" s="44" t="s">
        <v>55</v>
      </c>
      <c r="F679" s="45">
        <f t="shared" ref="F679:G679" si="436">F680</f>
        <v>330</v>
      </c>
      <c r="G679" s="21">
        <f t="shared" si="436"/>
        <v>330</v>
      </c>
    </row>
    <row r="680" spans="1:7" outlineLevel="6">
      <c r="A680" s="43" t="s">
        <v>56</v>
      </c>
      <c r="B680" s="44" t="s">
        <v>81</v>
      </c>
      <c r="C680" s="44" t="s">
        <v>2</v>
      </c>
      <c r="D680" s="44" t="s">
        <v>221</v>
      </c>
      <c r="E680" s="44" t="s">
        <v>57</v>
      </c>
      <c r="F680" s="45">
        <v>330</v>
      </c>
      <c r="G680" s="21">
        <v>330</v>
      </c>
    </row>
    <row r="681" spans="1:7" ht="28.5" customHeight="1" outlineLevel="7">
      <c r="A681" s="43" t="s">
        <v>222</v>
      </c>
      <c r="B681" s="44" t="s">
        <v>81</v>
      </c>
      <c r="C681" s="44" t="s">
        <v>2</v>
      </c>
      <c r="D681" s="44" t="s">
        <v>223</v>
      </c>
      <c r="E681" s="44" t="s">
        <v>1</v>
      </c>
      <c r="F681" s="45">
        <f t="shared" ref="F681:G681" si="437">F682</f>
        <v>125</v>
      </c>
      <c r="G681" s="21">
        <f t="shared" si="437"/>
        <v>125</v>
      </c>
    </row>
    <row r="682" spans="1:7" ht="26.4" outlineLevel="2">
      <c r="A682" s="43" t="s">
        <v>54</v>
      </c>
      <c r="B682" s="44" t="s">
        <v>81</v>
      </c>
      <c r="C682" s="44" t="s">
        <v>2</v>
      </c>
      <c r="D682" s="44" t="s">
        <v>223</v>
      </c>
      <c r="E682" s="44" t="s">
        <v>55</v>
      </c>
      <c r="F682" s="45">
        <f t="shared" ref="F682:G682" si="438">F683</f>
        <v>125</v>
      </c>
      <c r="G682" s="21">
        <f t="shared" si="438"/>
        <v>125</v>
      </c>
    </row>
    <row r="683" spans="1:7" ht="13.8" customHeight="1" outlineLevel="4">
      <c r="A683" s="43" t="s">
        <v>56</v>
      </c>
      <c r="B683" s="44" t="s">
        <v>81</v>
      </c>
      <c r="C683" s="44" t="s">
        <v>2</v>
      </c>
      <c r="D683" s="44" t="s">
        <v>223</v>
      </c>
      <c r="E683" s="44" t="s">
        <v>57</v>
      </c>
      <c r="F683" s="45">
        <v>125</v>
      </c>
      <c r="G683" s="21">
        <v>125</v>
      </c>
    </row>
    <row r="684" spans="1:7" hidden="1" outlineLevel="4">
      <c r="A684" s="49" t="s">
        <v>330</v>
      </c>
      <c r="B684" s="44" t="s">
        <v>81</v>
      </c>
      <c r="C684" s="44" t="s">
        <v>2</v>
      </c>
      <c r="D684" s="44" t="s">
        <v>331</v>
      </c>
      <c r="E684" s="44" t="s">
        <v>1</v>
      </c>
      <c r="F684" s="45">
        <f t="shared" ref="F684:G684" si="439">F685</f>
        <v>0</v>
      </c>
      <c r="G684" s="21">
        <f t="shared" si="439"/>
        <v>0</v>
      </c>
    </row>
    <row r="685" spans="1:7" ht="26.4" hidden="1" outlineLevel="4">
      <c r="A685" s="49" t="s">
        <v>54</v>
      </c>
      <c r="B685" s="44" t="s">
        <v>81</v>
      </c>
      <c r="C685" s="44" t="s">
        <v>2</v>
      </c>
      <c r="D685" s="44" t="s">
        <v>331</v>
      </c>
      <c r="E685" s="44" t="s">
        <v>55</v>
      </c>
      <c r="F685" s="45">
        <f t="shared" ref="F685:G685" si="440">F686</f>
        <v>0</v>
      </c>
      <c r="G685" s="21">
        <f t="shared" si="440"/>
        <v>0</v>
      </c>
    </row>
    <row r="686" spans="1:7" hidden="1" outlineLevel="4">
      <c r="A686" s="49" t="s">
        <v>56</v>
      </c>
      <c r="B686" s="44" t="s">
        <v>81</v>
      </c>
      <c r="C686" s="44" t="s">
        <v>2</v>
      </c>
      <c r="D686" s="44" t="s">
        <v>331</v>
      </c>
      <c r="E686" s="44" t="s">
        <v>57</v>
      </c>
      <c r="F686" s="45"/>
      <c r="G686" s="21"/>
    </row>
    <row r="687" spans="1:7" ht="17.399999999999999" hidden="1" customHeight="1" outlineLevel="4">
      <c r="A687" s="49" t="s">
        <v>569</v>
      </c>
      <c r="B687" s="44" t="s">
        <v>81</v>
      </c>
      <c r="C687" s="44" t="s">
        <v>2</v>
      </c>
      <c r="D687" s="44" t="s">
        <v>391</v>
      </c>
      <c r="E687" s="44" t="s">
        <v>1</v>
      </c>
      <c r="F687" s="45">
        <f>F688+F691</f>
        <v>0</v>
      </c>
      <c r="G687" s="21">
        <f>G688+G691</f>
        <v>0</v>
      </c>
    </row>
    <row r="688" spans="1:7" ht="17.399999999999999" hidden="1" customHeight="1" outlineLevel="4">
      <c r="A688" s="49" t="s">
        <v>571</v>
      </c>
      <c r="B688" s="44" t="s">
        <v>81</v>
      </c>
      <c r="C688" s="44" t="s">
        <v>2</v>
      </c>
      <c r="D688" s="44" t="s">
        <v>570</v>
      </c>
      <c r="E688" s="44" t="s">
        <v>1</v>
      </c>
      <c r="F688" s="45">
        <f t="shared" ref="F688:G688" si="441">F689</f>
        <v>0</v>
      </c>
      <c r="G688" s="21">
        <f t="shared" si="441"/>
        <v>0</v>
      </c>
    </row>
    <row r="689" spans="1:7" ht="26.4" hidden="1" outlineLevel="4">
      <c r="A689" s="49" t="s">
        <v>54</v>
      </c>
      <c r="B689" s="44" t="s">
        <v>81</v>
      </c>
      <c r="C689" s="44" t="s">
        <v>2</v>
      </c>
      <c r="D689" s="44" t="s">
        <v>570</v>
      </c>
      <c r="E689" s="44" t="s">
        <v>55</v>
      </c>
      <c r="F689" s="45">
        <f t="shared" ref="F689:G689" si="442">F690</f>
        <v>0</v>
      </c>
      <c r="G689" s="21">
        <f t="shared" si="442"/>
        <v>0</v>
      </c>
    </row>
    <row r="690" spans="1:7" hidden="1" outlineLevel="4">
      <c r="A690" s="49" t="s">
        <v>56</v>
      </c>
      <c r="B690" s="44" t="s">
        <v>81</v>
      </c>
      <c r="C690" s="44" t="s">
        <v>2</v>
      </c>
      <c r="D690" s="44" t="s">
        <v>570</v>
      </c>
      <c r="E690" s="44" t="s">
        <v>57</v>
      </c>
      <c r="F690" s="45"/>
      <c r="G690" s="21"/>
    </row>
    <row r="691" spans="1:7" ht="26.4" hidden="1" outlineLevel="4">
      <c r="A691" s="49" t="s">
        <v>392</v>
      </c>
      <c r="B691" s="44" t="s">
        <v>81</v>
      </c>
      <c r="C691" s="44" t="s">
        <v>2</v>
      </c>
      <c r="D691" s="44" t="s">
        <v>572</v>
      </c>
      <c r="E691" s="44" t="s">
        <v>1</v>
      </c>
      <c r="F691" s="45">
        <f t="shared" ref="F691:G691" si="443">F692</f>
        <v>0</v>
      </c>
      <c r="G691" s="21">
        <f t="shared" si="443"/>
        <v>0</v>
      </c>
    </row>
    <row r="692" spans="1:7" ht="26.4" hidden="1" outlineLevel="4">
      <c r="A692" s="49" t="s">
        <v>54</v>
      </c>
      <c r="B692" s="44" t="s">
        <v>81</v>
      </c>
      <c r="C692" s="44" t="s">
        <v>2</v>
      </c>
      <c r="D692" s="44" t="s">
        <v>572</v>
      </c>
      <c r="E692" s="44" t="s">
        <v>55</v>
      </c>
      <c r="F692" s="45">
        <f t="shared" ref="F692:G692" si="444">F693</f>
        <v>0</v>
      </c>
      <c r="G692" s="21">
        <f t="shared" si="444"/>
        <v>0</v>
      </c>
    </row>
    <row r="693" spans="1:7" hidden="1" outlineLevel="4">
      <c r="A693" s="49" t="s">
        <v>56</v>
      </c>
      <c r="B693" s="44" t="s">
        <v>81</v>
      </c>
      <c r="C693" s="44" t="s">
        <v>2</v>
      </c>
      <c r="D693" s="44" t="s">
        <v>572</v>
      </c>
      <c r="E693" s="44" t="s">
        <v>57</v>
      </c>
      <c r="F693" s="45"/>
      <c r="G693" s="21"/>
    </row>
    <row r="694" spans="1:7" ht="39.6" outlineLevel="5">
      <c r="A694" s="43" t="s">
        <v>450</v>
      </c>
      <c r="B694" s="44" t="s">
        <v>81</v>
      </c>
      <c r="C694" s="44" t="s">
        <v>2</v>
      </c>
      <c r="D694" s="44" t="s">
        <v>152</v>
      </c>
      <c r="E694" s="44" t="s">
        <v>1</v>
      </c>
      <c r="F694" s="45">
        <f t="shared" ref="F694:G694" si="445">F695</f>
        <v>74</v>
      </c>
      <c r="G694" s="21">
        <f t="shared" si="445"/>
        <v>74</v>
      </c>
    </row>
    <row r="695" spans="1:7" ht="30" customHeight="1" outlineLevel="6">
      <c r="A695" s="43" t="s">
        <v>354</v>
      </c>
      <c r="B695" s="44" t="s">
        <v>81</v>
      </c>
      <c r="C695" s="44" t="s">
        <v>2</v>
      </c>
      <c r="D695" s="44" t="s">
        <v>153</v>
      </c>
      <c r="E695" s="44" t="s">
        <v>1</v>
      </c>
      <c r="F695" s="45">
        <f t="shared" ref="F695:G695" si="446">F696</f>
        <v>74</v>
      </c>
      <c r="G695" s="21">
        <f t="shared" si="446"/>
        <v>74</v>
      </c>
    </row>
    <row r="696" spans="1:7" ht="39.6" outlineLevel="7">
      <c r="A696" s="43" t="s">
        <v>551</v>
      </c>
      <c r="B696" s="44" t="s">
        <v>81</v>
      </c>
      <c r="C696" s="44" t="s">
        <v>2</v>
      </c>
      <c r="D696" s="44" t="s">
        <v>154</v>
      </c>
      <c r="E696" s="44" t="s">
        <v>1</v>
      </c>
      <c r="F696" s="45">
        <f t="shared" ref="F696:G696" si="447">F697</f>
        <v>74</v>
      </c>
      <c r="G696" s="21">
        <f t="shared" si="447"/>
        <v>74</v>
      </c>
    </row>
    <row r="697" spans="1:7" ht="26.25" customHeight="1" outlineLevel="2">
      <c r="A697" s="43" t="s">
        <v>54</v>
      </c>
      <c r="B697" s="44" t="s">
        <v>81</v>
      </c>
      <c r="C697" s="44" t="s">
        <v>2</v>
      </c>
      <c r="D697" s="44" t="s">
        <v>154</v>
      </c>
      <c r="E697" s="44" t="s">
        <v>55</v>
      </c>
      <c r="F697" s="45">
        <f t="shared" ref="F697:G697" si="448">F698</f>
        <v>74</v>
      </c>
      <c r="G697" s="21">
        <f t="shared" si="448"/>
        <v>74</v>
      </c>
    </row>
    <row r="698" spans="1:7" outlineLevel="4">
      <c r="A698" s="43" t="s">
        <v>56</v>
      </c>
      <c r="B698" s="44" t="s">
        <v>81</v>
      </c>
      <c r="C698" s="44" t="s">
        <v>2</v>
      </c>
      <c r="D698" s="44" t="s">
        <v>154</v>
      </c>
      <c r="E698" s="44" t="s">
        <v>57</v>
      </c>
      <c r="F698" s="45">
        <v>74</v>
      </c>
      <c r="G698" s="21">
        <v>74</v>
      </c>
    </row>
    <row r="699" spans="1:7" ht="26.4" outlineLevel="5">
      <c r="A699" s="43" t="s">
        <v>557</v>
      </c>
      <c r="B699" s="44" t="s">
        <v>81</v>
      </c>
      <c r="C699" s="44" t="s">
        <v>2</v>
      </c>
      <c r="D699" s="44" t="s">
        <v>58</v>
      </c>
      <c r="E699" s="44" t="s">
        <v>1</v>
      </c>
      <c r="F699" s="45">
        <f t="shared" ref="F699:G699" si="449">F700</f>
        <v>1580</v>
      </c>
      <c r="G699" s="21">
        <f t="shared" si="449"/>
        <v>808.82799999999997</v>
      </c>
    </row>
    <row r="700" spans="1:7" ht="26.4" outlineLevel="6">
      <c r="A700" s="43" t="s">
        <v>368</v>
      </c>
      <c r="B700" s="44" t="s">
        <v>81</v>
      </c>
      <c r="C700" s="44" t="s">
        <v>2</v>
      </c>
      <c r="D700" s="44" t="s">
        <v>59</v>
      </c>
      <c r="E700" s="44" t="s">
        <v>1</v>
      </c>
      <c r="F700" s="45">
        <f t="shared" ref="F700:G700" si="450">F701</f>
        <v>1580</v>
      </c>
      <c r="G700" s="21">
        <f t="shared" si="450"/>
        <v>808.82799999999997</v>
      </c>
    </row>
    <row r="701" spans="1:7" ht="26.4" outlineLevel="7">
      <c r="A701" s="43" t="s">
        <v>558</v>
      </c>
      <c r="B701" s="44" t="s">
        <v>81</v>
      </c>
      <c r="C701" s="44" t="s">
        <v>2</v>
      </c>
      <c r="D701" s="44" t="s">
        <v>60</v>
      </c>
      <c r="E701" s="44" t="s">
        <v>1</v>
      </c>
      <c r="F701" s="45">
        <f t="shared" ref="F701:G701" si="451">F702</f>
        <v>1580</v>
      </c>
      <c r="G701" s="21">
        <f t="shared" si="451"/>
        <v>808.82799999999997</v>
      </c>
    </row>
    <row r="702" spans="1:7" ht="26.4" outlineLevel="6">
      <c r="A702" s="43" t="s">
        <v>54</v>
      </c>
      <c r="B702" s="44" t="s">
        <v>81</v>
      </c>
      <c r="C702" s="44" t="s">
        <v>2</v>
      </c>
      <c r="D702" s="44" t="s">
        <v>60</v>
      </c>
      <c r="E702" s="44" t="s">
        <v>55</v>
      </c>
      <c r="F702" s="45">
        <f t="shared" ref="F702:G702" si="452">F703</f>
        <v>1580</v>
      </c>
      <c r="G702" s="21">
        <f t="shared" si="452"/>
        <v>808.82799999999997</v>
      </c>
    </row>
    <row r="703" spans="1:7" outlineLevel="7">
      <c r="A703" s="43" t="s">
        <v>56</v>
      </c>
      <c r="B703" s="44" t="s">
        <v>81</v>
      </c>
      <c r="C703" s="44" t="s">
        <v>2</v>
      </c>
      <c r="D703" s="44" t="s">
        <v>60</v>
      </c>
      <c r="E703" s="44" t="s">
        <v>57</v>
      </c>
      <c r="F703" s="45">
        <v>1580</v>
      </c>
      <c r="G703" s="21">
        <v>808.82799999999997</v>
      </c>
    </row>
    <row r="704" spans="1:7" ht="41.25" customHeight="1" outlineLevel="2">
      <c r="A704" s="43" t="s">
        <v>457</v>
      </c>
      <c r="B704" s="44" t="s">
        <v>81</v>
      </c>
      <c r="C704" s="44" t="s">
        <v>2</v>
      </c>
      <c r="D704" s="44" t="s">
        <v>168</v>
      </c>
      <c r="E704" s="44" t="s">
        <v>1</v>
      </c>
      <c r="F704" s="45">
        <f t="shared" ref="F704:G705" si="453">F705</f>
        <v>100</v>
      </c>
      <c r="G704" s="21">
        <f t="shared" si="453"/>
        <v>100</v>
      </c>
    </row>
    <row r="705" spans="1:7" ht="42.75" customHeight="1" outlineLevel="4">
      <c r="A705" s="43" t="s">
        <v>371</v>
      </c>
      <c r="B705" s="44" t="s">
        <v>81</v>
      </c>
      <c r="C705" s="44" t="s">
        <v>2</v>
      </c>
      <c r="D705" s="44" t="s">
        <v>169</v>
      </c>
      <c r="E705" s="44" t="s">
        <v>1</v>
      </c>
      <c r="F705" s="45">
        <f t="shared" si="453"/>
        <v>100</v>
      </c>
      <c r="G705" s="21">
        <f t="shared" si="453"/>
        <v>100</v>
      </c>
    </row>
    <row r="706" spans="1:7" ht="27" customHeight="1" outlineLevel="4">
      <c r="A706" s="43" t="s">
        <v>308</v>
      </c>
      <c r="B706" s="44" t="s">
        <v>81</v>
      </c>
      <c r="C706" s="44" t="s">
        <v>2</v>
      </c>
      <c r="D706" s="44" t="s">
        <v>170</v>
      </c>
      <c r="E706" s="44" t="s">
        <v>1</v>
      </c>
      <c r="F706" s="45">
        <f t="shared" ref="F706:G706" si="454">F707</f>
        <v>100</v>
      </c>
      <c r="G706" s="21">
        <f t="shared" si="454"/>
        <v>100</v>
      </c>
    </row>
    <row r="707" spans="1:7" ht="26.4" outlineLevel="4">
      <c r="A707" s="43" t="s">
        <v>54</v>
      </c>
      <c r="B707" s="44" t="s">
        <v>81</v>
      </c>
      <c r="C707" s="44" t="s">
        <v>2</v>
      </c>
      <c r="D707" s="44" t="s">
        <v>170</v>
      </c>
      <c r="E707" s="44" t="s">
        <v>55</v>
      </c>
      <c r="F707" s="45">
        <f t="shared" ref="F707:G707" si="455">F708</f>
        <v>100</v>
      </c>
      <c r="G707" s="21">
        <f t="shared" si="455"/>
        <v>100</v>
      </c>
    </row>
    <row r="708" spans="1:7" outlineLevel="4">
      <c r="A708" s="43" t="s">
        <v>56</v>
      </c>
      <c r="B708" s="44" t="s">
        <v>81</v>
      </c>
      <c r="C708" s="44" t="s">
        <v>2</v>
      </c>
      <c r="D708" s="44" t="s">
        <v>170</v>
      </c>
      <c r="E708" s="44" t="s">
        <v>57</v>
      </c>
      <c r="F708" s="45">
        <v>100</v>
      </c>
      <c r="G708" s="21">
        <v>100</v>
      </c>
    </row>
    <row r="709" spans="1:7" ht="26.4" outlineLevel="4">
      <c r="A709" s="53" t="s">
        <v>573</v>
      </c>
      <c r="B709" s="51" t="s">
        <v>81</v>
      </c>
      <c r="C709" s="51" t="s">
        <v>2</v>
      </c>
      <c r="D709" s="51" t="s">
        <v>270</v>
      </c>
      <c r="E709" s="51" t="s">
        <v>1</v>
      </c>
      <c r="F709" s="45">
        <f t="shared" ref="F709:G709" si="456">F710</f>
        <v>250</v>
      </c>
      <c r="G709" s="21">
        <f t="shared" si="456"/>
        <v>250</v>
      </c>
    </row>
    <row r="710" spans="1:7" ht="26.4" outlineLevel="4">
      <c r="A710" s="15" t="s">
        <v>497</v>
      </c>
      <c r="B710" s="12" t="s">
        <v>81</v>
      </c>
      <c r="C710" s="51" t="s">
        <v>2</v>
      </c>
      <c r="D710" s="51" t="s">
        <v>271</v>
      </c>
      <c r="E710" s="51" t="s">
        <v>1</v>
      </c>
      <c r="F710" s="45">
        <f t="shared" ref="F710:G710" si="457">F711</f>
        <v>250</v>
      </c>
      <c r="G710" s="21">
        <f t="shared" si="457"/>
        <v>250</v>
      </c>
    </row>
    <row r="711" spans="1:7" outlineLevel="4">
      <c r="A711" s="53" t="s">
        <v>269</v>
      </c>
      <c r="B711" s="51" t="s">
        <v>81</v>
      </c>
      <c r="C711" s="51" t="s">
        <v>2</v>
      </c>
      <c r="D711" s="51" t="s">
        <v>272</v>
      </c>
      <c r="E711" s="51" t="s">
        <v>1</v>
      </c>
      <c r="F711" s="45">
        <f t="shared" ref="F711:G711" si="458">F712</f>
        <v>250</v>
      </c>
      <c r="G711" s="21">
        <f t="shared" si="458"/>
        <v>250</v>
      </c>
    </row>
    <row r="712" spans="1:7" ht="26.4" outlineLevel="4">
      <c r="A712" s="15" t="s">
        <v>54</v>
      </c>
      <c r="B712" s="12" t="s">
        <v>81</v>
      </c>
      <c r="C712" s="51" t="s">
        <v>2</v>
      </c>
      <c r="D712" s="51" t="s">
        <v>272</v>
      </c>
      <c r="E712" s="51" t="s">
        <v>55</v>
      </c>
      <c r="F712" s="45">
        <f t="shared" ref="F712:G712" si="459">F713</f>
        <v>250</v>
      </c>
      <c r="G712" s="21">
        <f t="shared" si="459"/>
        <v>250</v>
      </c>
    </row>
    <row r="713" spans="1:7" outlineLevel="4">
      <c r="A713" s="52" t="s">
        <v>56</v>
      </c>
      <c r="B713" s="51" t="s">
        <v>81</v>
      </c>
      <c r="C713" s="51" t="s">
        <v>2</v>
      </c>
      <c r="D713" s="51" t="s">
        <v>272</v>
      </c>
      <c r="E713" s="51" t="s">
        <v>57</v>
      </c>
      <c r="F713" s="45">
        <v>250</v>
      </c>
      <c r="G713" s="21">
        <v>250</v>
      </c>
    </row>
    <row r="714" spans="1:7" ht="26.4" outlineLevel="4">
      <c r="A714" s="57" t="s">
        <v>631</v>
      </c>
      <c r="B714" s="51" t="s">
        <v>81</v>
      </c>
      <c r="C714" s="51" t="s">
        <v>2</v>
      </c>
      <c r="D714" s="51">
        <v>2600000000</v>
      </c>
      <c r="E714" s="51" t="s">
        <v>1</v>
      </c>
      <c r="F714" s="45">
        <f t="shared" ref="F714:G716" si="460">F715</f>
        <v>600</v>
      </c>
      <c r="G714" s="21">
        <f t="shared" si="460"/>
        <v>600</v>
      </c>
    </row>
    <row r="715" spans="1:7" ht="26.4" outlineLevel="4">
      <c r="A715" s="57" t="s">
        <v>632</v>
      </c>
      <c r="B715" s="51" t="s">
        <v>81</v>
      </c>
      <c r="C715" s="51" t="s">
        <v>2</v>
      </c>
      <c r="D715" s="51">
        <v>2600100000</v>
      </c>
      <c r="E715" s="51" t="s">
        <v>1</v>
      </c>
      <c r="F715" s="45">
        <f t="shared" si="460"/>
        <v>600</v>
      </c>
      <c r="G715" s="21">
        <f t="shared" si="460"/>
        <v>600</v>
      </c>
    </row>
    <row r="716" spans="1:7" ht="39.6" outlineLevel="4">
      <c r="A716" s="57" t="s">
        <v>633</v>
      </c>
      <c r="B716" s="51" t="s">
        <v>81</v>
      </c>
      <c r="C716" s="51" t="s">
        <v>2</v>
      </c>
      <c r="D716" s="51">
        <v>2600170040</v>
      </c>
      <c r="E716" s="51" t="s">
        <v>1</v>
      </c>
      <c r="F716" s="45">
        <f t="shared" si="460"/>
        <v>600</v>
      </c>
      <c r="G716" s="21">
        <f t="shared" si="460"/>
        <v>600</v>
      </c>
    </row>
    <row r="717" spans="1:7" ht="26.4" outlineLevel="4">
      <c r="A717" s="57" t="s">
        <v>428</v>
      </c>
      <c r="B717" s="51" t="s">
        <v>81</v>
      </c>
      <c r="C717" s="51" t="s">
        <v>2</v>
      </c>
      <c r="D717" s="51">
        <v>2600170040</v>
      </c>
      <c r="E717" s="51" t="s">
        <v>55</v>
      </c>
      <c r="F717" s="45">
        <f t="shared" ref="F717:G717" si="461">F718</f>
        <v>600</v>
      </c>
      <c r="G717" s="21">
        <f t="shared" si="461"/>
        <v>600</v>
      </c>
    </row>
    <row r="718" spans="1:7" outlineLevel="4">
      <c r="A718" s="57" t="s">
        <v>429</v>
      </c>
      <c r="B718" s="51" t="s">
        <v>81</v>
      </c>
      <c r="C718" s="51" t="s">
        <v>2</v>
      </c>
      <c r="D718" s="51">
        <v>2600170040</v>
      </c>
      <c r="E718" s="51" t="s">
        <v>57</v>
      </c>
      <c r="F718" s="45">
        <v>600</v>
      </c>
      <c r="G718" s="21">
        <v>600</v>
      </c>
    </row>
    <row r="719" spans="1:7" outlineLevel="4">
      <c r="A719" s="73" t="s">
        <v>576</v>
      </c>
      <c r="B719" s="74" t="s">
        <v>89</v>
      </c>
      <c r="C719" s="74" t="s">
        <v>3</v>
      </c>
      <c r="D719" s="74" t="s">
        <v>4</v>
      </c>
      <c r="E719" s="74" t="s">
        <v>1</v>
      </c>
      <c r="F719" s="41">
        <f t="shared" ref="F719:G724" si="462">F720</f>
        <v>100</v>
      </c>
      <c r="G719" s="42">
        <f t="shared" si="462"/>
        <v>100</v>
      </c>
    </row>
    <row r="720" spans="1:7" outlineLevel="4">
      <c r="A720" s="52" t="s">
        <v>577</v>
      </c>
      <c r="B720" s="51" t="s">
        <v>89</v>
      </c>
      <c r="C720" s="51" t="s">
        <v>89</v>
      </c>
      <c r="D720" s="51" t="s">
        <v>4</v>
      </c>
      <c r="E720" s="51" t="s">
        <v>1</v>
      </c>
      <c r="F720" s="45">
        <f t="shared" si="462"/>
        <v>100</v>
      </c>
      <c r="G720" s="21">
        <f t="shared" si="462"/>
        <v>100</v>
      </c>
    </row>
    <row r="721" spans="1:7" outlineLevel="4">
      <c r="A721" s="52" t="s">
        <v>7</v>
      </c>
      <c r="B721" s="51" t="s">
        <v>89</v>
      </c>
      <c r="C721" s="51" t="s">
        <v>89</v>
      </c>
      <c r="D721" s="51" t="s">
        <v>8</v>
      </c>
      <c r="E721" s="51" t="s">
        <v>1</v>
      </c>
      <c r="F721" s="45">
        <f t="shared" si="462"/>
        <v>100</v>
      </c>
      <c r="G721" s="21">
        <f t="shared" si="462"/>
        <v>100</v>
      </c>
    </row>
    <row r="722" spans="1:7" ht="26.4" outlineLevel="4">
      <c r="A722" s="52" t="s">
        <v>9</v>
      </c>
      <c r="B722" s="51" t="s">
        <v>89</v>
      </c>
      <c r="C722" s="51" t="s">
        <v>89</v>
      </c>
      <c r="D722" s="51" t="s">
        <v>10</v>
      </c>
      <c r="E722" s="51" t="s">
        <v>1</v>
      </c>
      <c r="F722" s="45">
        <f t="shared" si="462"/>
        <v>100</v>
      </c>
      <c r="G722" s="21">
        <f t="shared" si="462"/>
        <v>100</v>
      </c>
    </row>
    <row r="723" spans="1:7" ht="26.4" outlineLevel="4">
      <c r="A723" s="52" t="s">
        <v>579</v>
      </c>
      <c r="B723" s="51" t="s">
        <v>89</v>
      </c>
      <c r="C723" s="51" t="s">
        <v>89</v>
      </c>
      <c r="D723" s="51" t="s">
        <v>578</v>
      </c>
      <c r="E723" s="51" t="s">
        <v>1</v>
      </c>
      <c r="F723" s="45">
        <f t="shared" si="462"/>
        <v>100</v>
      </c>
      <c r="G723" s="21">
        <f t="shared" si="462"/>
        <v>100</v>
      </c>
    </row>
    <row r="724" spans="1:7" ht="18.600000000000001" customHeight="1" outlineLevel="4">
      <c r="A724" s="52" t="s">
        <v>19</v>
      </c>
      <c r="B724" s="51" t="s">
        <v>89</v>
      </c>
      <c r="C724" s="51" t="s">
        <v>89</v>
      </c>
      <c r="D724" s="51" t="s">
        <v>578</v>
      </c>
      <c r="E724" s="51" t="s">
        <v>20</v>
      </c>
      <c r="F724" s="45">
        <f t="shared" si="462"/>
        <v>100</v>
      </c>
      <c r="G724" s="21">
        <f t="shared" si="462"/>
        <v>100</v>
      </c>
    </row>
    <row r="725" spans="1:7" ht="26.4" outlineLevel="4">
      <c r="A725" s="53" t="s">
        <v>21</v>
      </c>
      <c r="B725" s="51" t="s">
        <v>89</v>
      </c>
      <c r="C725" s="51" t="s">
        <v>89</v>
      </c>
      <c r="D725" s="51" t="s">
        <v>578</v>
      </c>
      <c r="E725" s="51" t="s">
        <v>22</v>
      </c>
      <c r="F725" s="45">
        <v>100</v>
      </c>
      <c r="G725" s="21">
        <v>100</v>
      </c>
    </row>
    <row r="726" spans="1:7" outlineLevel="5">
      <c r="A726" s="62" t="s">
        <v>224</v>
      </c>
      <c r="B726" s="63" t="s">
        <v>103</v>
      </c>
      <c r="C726" s="63" t="s">
        <v>3</v>
      </c>
      <c r="D726" s="63" t="s">
        <v>4</v>
      </c>
      <c r="E726" s="63" t="s">
        <v>1</v>
      </c>
      <c r="F726" s="41">
        <f t="shared" ref="F726:G726" si="463">F727+F733+F758</f>
        <v>50457.405729999999</v>
      </c>
      <c r="G726" s="42">
        <f t="shared" si="463"/>
        <v>48110.959199999998</v>
      </c>
    </row>
    <row r="727" spans="1:7" outlineLevel="6">
      <c r="A727" s="43" t="s">
        <v>225</v>
      </c>
      <c r="B727" s="44" t="s">
        <v>103</v>
      </c>
      <c r="C727" s="44" t="s">
        <v>2</v>
      </c>
      <c r="D727" s="44" t="s">
        <v>4</v>
      </c>
      <c r="E727" s="44" t="s">
        <v>1</v>
      </c>
      <c r="F727" s="45">
        <f t="shared" ref="F727:G727" si="464">F728</f>
        <v>3451.1</v>
      </c>
      <c r="G727" s="21">
        <f t="shared" si="464"/>
        <v>3451.1</v>
      </c>
    </row>
    <row r="728" spans="1:7" ht="16.5" customHeight="1" outlineLevel="7">
      <c r="A728" s="43" t="s">
        <v>7</v>
      </c>
      <c r="B728" s="44" t="s">
        <v>103</v>
      </c>
      <c r="C728" s="44" t="s">
        <v>2</v>
      </c>
      <c r="D728" s="44" t="s">
        <v>8</v>
      </c>
      <c r="E728" s="44" t="s">
        <v>1</v>
      </c>
      <c r="F728" s="45">
        <f t="shared" ref="F728:G728" si="465">F729</f>
        <v>3451.1</v>
      </c>
      <c r="G728" s="21">
        <f t="shared" si="465"/>
        <v>3451.1</v>
      </c>
    </row>
    <row r="729" spans="1:7" ht="26.4">
      <c r="A729" s="43" t="s">
        <v>9</v>
      </c>
      <c r="B729" s="44" t="s">
        <v>103</v>
      </c>
      <c r="C729" s="44" t="s">
        <v>2</v>
      </c>
      <c r="D729" s="44" t="s">
        <v>10</v>
      </c>
      <c r="E729" s="44" t="s">
        <v>1</v>
      </c>
      <c r="F729" s="45">
        <f t="shared" ref="F729:G729" si="466">F730</f>
        <v>3451.1</v>
      </c>
      <c r="G729" s="21">
        <f t="shared" si="466"/>
        <v>3451.1</v>
      </c>
    </row>
    <row r="730" spans="1:7" ht="26.4" outlineLevel="1">
      <c r="A730" s="43" t="s">
        <v>574</v>
      </c>
      <c r="B730" s="44" t="s">
        <v>103</v>
      </c>
      <c r="C730" s="44" t="s">
        <v>2</v>
      </c>
      <c r="D730" s="44" t="s">
        <v>226</v>
      </c>
      <c r="E730" s="44" t="s">
        <v>1</v>
      </c>
      <c r="F730" s="45">
        <f t="shared" ref="F730:G730" si="467">F731</f>
        <v>3451.1</v>
      </c>
      <c r="G730" s="21">
        <f t="shared" si="467"/>
        <v>3451.1</v>
      </c>
    </row>
    <row r="731" spans="1:7" outlineLevel="2">
      <c r="A731" s="43" t="s">
        <v>61</v>
      </c>
      <c r="B731" s="44" t="s">
        <v>103</v>
      </c>
      <c r="C731" s="44" t="s">
        <v>2</v>
      </c>
      <c r="D731" s="44" t="s">
        <v>226</v>
      </c>
      <c r="E731" s="44" t="s">
        <v>62</v>
      </c>
      <c r="F731" s="45">
        <f t="shared" ref="F731:G731" si="468">F732</f>
        <v>3451.1</v>
      </c>
      <c r="G731" s="21">
        <f t="shared" si="468"/>
        <v>3451.1</v>
      </c>
    </row>
    <row r="732" spans="1:7" outlineLevel="4">
      <c r="A732" s="43" t="s">
        <v>227</v>
      </c>
      <c r="B732" s="44" t="s">
        <v>103</v>
      </c>
      <c r="C732" s="44" t="s">
        <v>2</v>
      </c>
      <c r="D732" s="44" t="s">
        <v>226</v>
      </c>
      <c r="E732" s="44" t="s">
        <v>228</v>
      </c>
      <c r="F732" s="45">
        <v>3451.1</v>
      </c>
      <c r="G732" s="21">
        <v>3451.1</v>
      </c>
    </row>
    <row r="733" spans="1:7" outlineLevel="5">
      <c r="A733" s="43" t="s">
        <v>229</v>
      </c>
      <c r="B733" s="44" t="s">
        <v>103</v>
      </c>
      <c r="C733" s="44" t="s">
        <v>17</v>
      </c>
      <c r="D733" s="44" t="s">
        <v>4</v>
      </c>
      <c r="E733" s="44" t="s">
        <v>1</v>
      </c>
      <c r="F733" s="45">
        <f t="shared" ref="F733:G733" si="469">F734+F740+F745+F750</f>
        <v>11560.420629999999</v>
      </c>
      <c r="G733" s="21">
        <f t="shared" si="469"/>
        <v>7852.7747499999996</v>
      </c>
    </row>
    <row r="734" spans="1:7" ht="29.25" customHeight="1" outlineLevel="6">
      <c r="A734" s="43" t="s">
        <v>446</v>
      </c>
      <c r="B734" s="44" t="s">
        <v>103</v>
      </c>
      <c r="C734" s="44" t="s">
        <v>17</v>
      </c>
      <c r="D734" s="44" t="s">
        <v>147</v>
      </c>
      <c r="E734" s="44" t="s">
        <v>1</v>
      </c>
      <c r="F734" s="45">
        <f t="shared" ref="F734:G735" si="470">F735</f>
        <v>1860</v>
      </c>
      <c r="G734" s="21">
        <f t="shared" si="470"/>
        <v>0</v>
      </c>
    </row>
    <row r="735" spans="1:7" ht="26.4" outlineLevel="7">
      <c r="A735" s="43" t="s">
        <v>585</v>
      </c>
      <c r="B735" s="44" t="s">
        <v>103</v>
      </c>
      <c r="C735" s="44" t="s">
        <v>17</v>
      </c>
      <c r="D735" s="44" t="s">
        <v>156</v>
      </c>
      <c r="E735" s="44" t="s">
        <v>1</v>
      </c>
      <c r="F735" s="45">
        <f t="shared" si="470"/>
        <v>1860</v>
      </c>
      <c r="G735" s="21">
        <f t="shared" si="470"/>
        <v>0</v>
      </c>
    </row>
    <row r="736" spans="1:7" ht="26.4" outlineLevel="7">
      <c r="A736" s="43" t="s">
        <v>332</v>
      </c>
      <c r="B736" s="46" t="s">
        <v>103</v>
      </c>
      <c r="C736" s="46" t="s">
        <v>17</v>
      </c>
      <c r="D736" s="46" t="s">
        <v>408</v>
      </c>
      <c r="E736" s="46" t="s">
        <v>1</v>
      </c>
      <c r="F736" s="45">
        <f t="shared" ref="F736:G736" si="471">F737</f>
        <v>1860</v>
      </c>
      <c r="G736" s="21">
        <f t="shared" si="471"/>
        <v>0</v>
      </c>
    </row>
    <row r="737" spans="1:7" ht="26.4" outlineLevel="7">
      <c r="A737" s="75" t="s">
        <v>586</v>
      </c>
      <c r="B737" s="46" t="s">
        <v>103</v>
      </c>
      <c r="C737" s="46" t="s">
        <v>17</v>
      </c>
      <c r="D737" s="46" t="s">
        <v>409</v>
      </c>
      <c r="E737" s="46" t="s">
        <v>1</v>
      </c>
      <c r="F737" s="45">
        <f t="shared" ref="F737:G737" si="472">F738</f>
        <v>1860</v>
      </c>
      <c r="G737" s="21">
        <f t="shared" si="472"/>
        <v>0</v>
      </c>
    </row>
    <row r="738" spans="1:7" outlineLevel="7">
      <c r="A738" s="65" t="s">
        <v>61</v>
      </c>
      <c r="B738" s="46" t="s">
        <v>103</v>
      </c>
      <c r="C738" s="46" t="s">
        <v>17</v>
      </c>
      <c r="D738" s="46" t="s">
        <v>409</v>
      </c>
      <c r="E738" s="46" t="s">
        <v>62</v>
      </c>
      <c r="F738" s="45">
        <f t="shared" ref="F738:G738" si="473">F739</f>
        <v>1860</v>
      </c>
      <c r="G738" s="21">
        <f t="shared" si="473"/>
        <v>0</v>
      </c>
    </row>
    <row r="739" spans="1:7" ht="26.4" outlineLevel="7">
      <c r="A739" s="65" t="s">
        <v>189</v>
      </c>
      <c r="B739" s="46" t="s">
        <v>103</v>
      </c>
      <c r="C739" s="46" t="s">
        <v>17</v>
      </c>
      <c r="D739" s="46" t="s">
        <v>409</v>
      </c>
      <c r="E739" s="46" t="s">
        <v>190</v>
      </c>
      <c r="F739" s="45">
        <v>1860</v>
      </c>
      <c r="G739" s="21">
        <v>0</v>
      </c>
    </row>
    <row r="740" spans="1:7" ht="26.4" outlineLevel="4">
      <c r="A740" s="43" t="s">
        <v>587</v>
      </c>
      <c r="B740" s="44" t="s">
        <v>103</v>
      </c>
      <c r="C740" s="44" t="s">
        <v>17</v>
      </c>
      <c r="D740" s="44" t="s">
        <v>230</v>
      </c>
      <c r="E740" s="44" t="s">
        <v>1</v>
      </c>
      <c r="F740" s="45">
        <f t="shared" ref="F740:G741" si="474">F741</f>
        <v>500</v>
      </c>
      <c r="G740" s="21">
        <f t="shared" si="474"/>
        <v>500</v>
      </c>
    </row>
    <row r="741" spans="1:7" ht="26.4" outlineLevel="5">
      <c r="A741" s="43" t="s">
        <v>395</v>
      </c>
      <c r="B741" s="44" t="s">
        <v>103</v>
      </c>
      <c r="C741" s="44" t="s">
        <v>17</v>
      </c>
      <c r="D741" s="44" t="s">
        <v>231</v>
      </c>
      <c r="E741" s="44" t="s">
        <v>1</v>
      </c>
      <c r="F741" s="45">
        <f t="shared" si="474"/>
        <v>500</v>
      </c>
      <c r="G741" s="21">
        <f t="shared" si="474"/>
        <v>500</v>
      </c>
    </row>
    <row r="742" spans="1:7" ht="27.6" customHeight="1" outlineLevel="6">
      <c r="A742" s="43" t="s">
        <v>575</v>
      </c>
      <c r="B742" s="44" t="s">
        <v>103</v>
      </c>
      <c r="C742" s="44" t="s">
        <v>17</v>
      </c>
      <c r="D742" s="44" t="s">
        <v>232</v>
      </c>
      <c r="E742" s="44" t="s">
        <v>1</v>
      </c>
      <c r="F742" s="45">
        <f t="shared" ref="F742:G742" si="475">F743</f>
        <v>500</v>
      </c>
      <c r="G742" s="21">
        <f t="shared" si="475"/>
        <v>500</v>
      </c>
    </row>
    <row r="743" spans="1:7" outlineLevel="7">
      <c r="A743" s="43" t="s">
        <v>61</v>
      </c>
      <c r="B743" s="44" t="s">
        <v>103</v>
      </c>
      <c r="C743" s="44" t="s">
        <v>17</v>
      </c>
      <c r="D743" s="44" t="s">
        <v>232</v>
      </c>
      <c r="E743" s="44" t="s">
        <v>62</v>
      </c>
      <c r="F743" s="45">
        <f t="shared" ref="F743:G743" si="476">F744</f>
        <v>500</v>
      </c>
      <c r="G743" s="21">
        <f t="shared" si="476"/>
        <v>500</v>
      </c>
    </row>
    <row r="744" spans="1:7" ht="26.4" outlineLevel="5">
      <c r="A744" s="43" t="s">
        <v>189</v>
      </c>
      <c r="B744" s="44" t="s">
        <v>103</v>
      </c>
      <c r="C744" s="44" t="s">
        <v>17</v>
      </c>
      <c r="D744" s="44" t="s">
        <v>232</v>
      </c>
      <c r="E744" s="44" t="s">
        <v>190</v>
      </c>
      <c r="F744" s="45">
        <v>500</v>
      </c>
      <c r="G744" s="21">
        <v>500</v>
      </c>
    </row>
    <row r="745" spans="1:7" ht="26.4" outlineLevel="4">
      <c r="A745" s="43" t="s">
        <v>588</v>
      </c>
      <c r="B745" s="44" t="s">
        <v>103</v>
      </c>
      <c r="C745" s="44" t="s">
        <v>17</v>
      </c>
      <c r="D745" s="44" t="s">
        <v>233</v>
      </c>
      <c r="E745" s="44" t="s">
        <v>1</v>
      </c>
      <c r="F745" s="45">
        <f t="shared" ref="F745:G745" si="477">F746</f>
        <v>6139.3416299999999</v>
      </c>
      <c r="G745" s="21">
        <f t="shared" si="477"/>
        <v>4289.0077499999998</v>
      </c>
    </row>
    <row r="746" spans="1:7" outlineLevel="5">
      <c r="A746" s="53" t="s">
        <v>421</v>
      </c>
      <c r="B746" s="44" t="s">
        <v>103</v>
      </c>
      <c r="C746" s="44" t="s">
        <v>17</v>
      </c>
      <c r="D746" s="44" t="s">
        <v>234</v>
      </c>
      <c r="E746" s="44" t="s">
        <v>1</v>
      </c>
      <c r="F746" s="45">
        <f t="shared" ref="F746:G746" si="478">F747</f>
        <v>6139.3416299999999</v>
      </c>
      <c r="G746" s="21">
        <f t="shared" si="478"/>
        <v>4289.0077499999998</v>
      </c>
    </row>
    <row r="747" spans="1:7" outlineLevel="6">
      <c r="A747" s="15" t="s">
        <v>422</v>
      </c>
      <c r="B747" s="8" t="s">
        <v>103</v>
      </c>
      <c r="C747" s="44" t="s">
        <v>17</v>
      </c>
      <c r="D747" s="44" t="s">
        <v>280</v>
      </c>
      <c r="E747" s="44" t="s">
        <v>1</v>
      </c>
      <c r="F747" s="45">
        <f t="shared" ref="F747:G747" si="479">F748</f>
        <v>6139.3416299999999</v>
      </c>
      <c r="G747" s="21">
        <f t="shared" si="479"/>
        <v>4289.0077499999998</v>
      </c>
    </row>
    <row r="748" spans="1:7" outlineLevel="7">
      <c r="A748" s="61" t="s">
        <v>61</v>
      </c>
      <c r="B748" s="44" t="s">
        <v>103</v>
      </c>
      <c r="C748" s="44" t="s">
        <v>17</v>
      </c>
      <c r="D748" s="44" t="s">
        <v>280</v>
      </c>
      <c r="E748" s="44" t="s">
        <v>62</v>
      </c>
      <c r="F748" s="45">
        <f t="shared" ref="F748:G748" si="480">F749</f>
        <v>6139.3416299999999</v>
      </c>
      <c r="G748" s="21">
        <f t="shared" si="480"/>
        <v>4289.0077499999998</v>
      </c>
    </row>
    <row r="749" spans="1:7" ht="26.4" outlineLevel="5">
      <c r="A749" s="43" t="s">
        <v>189</v>
      </c>
      <c r="B749" s="44" t="s">
        <v>103</v>
      </c>
      <c r="C749" s="44" t="s">
        <v>17</v>
      </c>
      <c r="D749" s="44" t="s">
        <v>280</v>
      </c>
      <c r="E749" s="44" t="s">
        <v>190</v>
      </c>
      <c r="F749" s="45">
        <f>4639.34163+1500</f>
        <v>6139.3416299999999</v>
      </c>
      <c r="G749" s="21">
        <v>4289.0077499999998</v>
      </c>
    </row>
    <row r="750" spans="1:7" outlineLevel="5">
      <c r="A750" s="43" t="s">
        <v>7</v>
      </c>
      <c r="B750" s="44" t="s">
        <v>103</v>
      </c>
      <c r="C750" s="44" t="s">
        <v>17</v>
      </c>
      <c r="D750" s="44" t="s">
        <v>8</v>
      </c>
      <c r="E750" s="44" t="s">
        <v>1</v>
      </c>
      <c r="F750" s="45">
        <f t="shared" ref="F750:G750" si="481">F751</f>
        <v>3061.0790000000002</v>
      </c>
      <c r="G750" s="21">
        <f t="shared" si="481"/>
        <v>3063.7669999999998</v>
      </c>
    </row>
    <row r="751" spans="1:7" ht="26.4" outlineLevel="5">
      <c r="A751" s="43" t="s">
        <v>9</v>
      </c>
      <c r="B751" s="44" t="s">
        <v>103</v>
      </c>
      <c r="C751" s="44" t="s">
        <v>17</v>
      </c>
      <c r="D751" s="44" t="s">
        <v>10</v>
      </c>
      <c r="E751" s="44" t="s">
        <v>1</v>
      </c>
      <c r="F751" s="45">
        <f t="shared" ref="F751:G751" si="482">F752+F755</f>
        <v>3061.0790000000002</v>
      </c>
      <c r="G751" s="21">
        <f t="shared" si="482"/>
        <v>3063.7669999999998</v>
      </c>
    </row>
    <row r="752" spans="1:7" ht="39.6" outlineLevel="5">
      <c r="A752" s="43" t="s">
        <v>589</v>
      </c>
      <c r="B752" s="44" t="s">
        <v>103</v>
      </c>
      <c r="C752" s="44" t="s">
        <v>17</v>
      </c>
      <c r="D752" s="44" t="s">
        <v>333</v>
      </c>
      <c r="E752" s="44" t="s">
        <v>1</v>
      </c>
      <c r="F752" s="45">
        <f t="shared" ref="F752:G752" si="483">F753</f>
        <v>3000</v>
      </c>
      <c r="G752" s="21">
        <f t="shared" si="483"/>
        <v>3000</v>
      </c>
    </row>
    <row r="753" spans="1:7" outlineLevel="5">
      <c r="A753" s="43" t="s">
        <v>61</v>
      </c>
      <c r="B753" s="44" t="s">
        <v>103</v>
      </c>
      <c r="C753" s="44" t="s">
        <v>17</v>
      </c>
      <c r="D753" s="44" t="s">
        <v>333</v>
      </c>
      <c r="E753" s="44" t="s">
        <v>62</v>
      </c>
      <c r="F753" s="45">
        <f t="shared" ref="F753:G753" si="484">F754</f>
        <v>3000</v>
      </c>
      <c r="G753" s="21">
        <f t="shared" si="484"/>
        <v>3000</v>
      </c>
    </row>
    <row r="754" spans="1:7" ht="26.4" outlineLevel="5">
      <c r="A754" s="43" t="s">
        <v>189</v>
      </c>
      <c r="B754" s="44" t="s">
        <v>103</v>
      </c>
      <c r="C754" s="44" t="s">
        <v>17</v>
      </c>
      <c r="D754" s="44" t="s">
        <v>333</v>
      </c>
      <c r="E754" s="44" t="s">
        <v>190</v>
      </c>
      <c r="F754" s="45">
        <v>3000</v>
      </c>
      <c r="G754" s="21">
        <v>3000</v>
      </c>
    </row>
    <row r="755" spans="1:7" ht="81.599999999999994" customHeight="1" outlineLevel="5">
      <c r="A755" s="43" t="s">
        <v>603</v>
      </c>
      <c r="B755" s="44" t="s">
        <v>103</v>
      </c>
      <c r="C755" s="44" t="s">
        <v>17</v>
      </c>
      <c r="D755" s="44" t="s">
        <v>602</v>
      </c>
      <c r="E755" s="44" t="s">
        <v>1</v>
      </c>
      <c r="F755" s="45">
        <f t="shared" ref="F755:G755" si="485">F756</f>
        <v>61.079000000000001</v>
      </c>
      <c r="G755" s="21">
        <f t="shared" si="485"/>
        <v>63.767000000000003</v>
      </c>
    </row>
    <row r="756" spans="1:7" outlineLevel="5">
      <c r="A756" s="43" t="s">
        <v>23</v>
      </c>
      <c r="B756" s="44" t="s">
        <v>103</v>
      </c>
      <c r="C756" s="44" t="s">
        <v>17</v>
      </c>
      <c r="D756" s="44" t="s">
        <v>602</v>
      </c>
      <c r="E756" s="44" t="s">
        <v>24</v>
      </c>
      <c r="F756" s="45">
        <f t="shared" ref="F756:G756" si="486">F757</f>
        <v>61.079000000000001</v>
      </c>
      <c r="G756" s="21">
        <f t="shared" si="486"/>
        <v>63.767000000000003</v>
      </c>
    </row>
    <row r="757" spans="1:7" ht="39.6" outlineLevel="5">
      <c r="A757" s="43" t="s">
        <v>86</v>
      </c>
      <c r="B757" s="44" t="s">
        <v>103</v>
      </c>
      <c r="C757" s="44" t="s">
        <v>17</v>
      </c>
      <c r="D757" s="44" t="s">
        <v>602</v>
      </c>
      <c r="E757" s="44" t="s">
        <v>87</v>
      </c>
      <c r="F757" s="45">
        <v>61.079000000000001</v>
      </c>
      <c r="G757" s="21">
        <v>63.767000000000003</v>
      </c>
    </row>
    <row r="758" spans="1:7" outlineLevel="6">
      <c r="A758" s="43" t="s">
        <v>235</v>
      </c>
      <c r="B758" s="44" t="s">
        <v>103</v>
      </c>
      <c r="C758" s="44" t="s">
        <v>30</v>
      </c>
      <c r="D758" s="44" t="s">
        <v>4</v>
      </c>
      <c r="E758" s="44" t="s">
        <v>1</v>
      </c>
      <c r="F758" s="45">
        <f>F759+F767</f>
        <v>35445.8851</v>
      </c>
      <c r="G758" s="21">
        <f>G759+G767</f>
        <v>36807.084450000002</v>
      </c>
    </row>
    <row r="759" spans="1:7" ht="26.4" outlineLevel="7">
      <c r="A759" s="43" t="s">
        <v>446</v>
      </c>
      <c r="B759" s="44" t="s">
        <v>103</v>
      </c>
      <c r="C759" s="44" t="s">
        <v>30</v>
      </c>
      <c r="D759" s="44" t="s">
        <v>147</v>
      </c>
      <c r="E759" s="44" t="s">
        <v>1</v>
      </c>
      <c r="F759" s="45">
        <f t="shared" ref="F759:G759" si="487">F760</f>
        <v>8749.9980000000014</v>
      </c>
      <c r="G759" s="21">
        <f t="shared" si="487"/>
        <v>9100.4230000000007</v>
      </c>
    </row>
    <row r="760" spans="1:7" ht="26.4" outlineLevel="1">
      <c r="A760" s="43" t="s">
        <v>447</v>
      </c>
      <c r="B760" s="44" t="s">
        <v>103</v>
      </c>
      <c r="C760" s="44" t="s">
        <v>30</v>
      </c>
      <c r="D760" s="44" t="s">
        <v>148</v>
      </c>
      <c r="E760" s="44" t="s">
        <v>1</v>
      </c>
      <c r="F760" s="45">
        <f t="shared" ref="F760:G760" si="488">F761</f>
        <v>8749.9980000000014</v>
      </c>
      <c r="G760" s="21">
        <f t="shared" si="488"/>
        <v>9100.4230000000007</v>
      </c>
    </row>
    <row r="761" spans="1:7" ht="26.4" outlineLevel="2">
      <c r="A761" s="43" t="s">
        <v>372</v>
      </c>
      <c r="B761" s="44" t="s">
        <v>103</v>
      </c>
      <c r="C761" s="44" t="s">
        <v>30</v>
      </c>
      <c r="D761" s="44" t="s">
        <v>149</v>
      </c>
      <c r="E761" s="44" t="s">
        <v>1</v>
      </c>
      <c r="F761" s="45">
        <f t="shared" ref="F761:G761" si="489">F762</f>
        <v>8749.9980000000014</v>
      </c>
      <c r="G761" s="21">
        <f t="shared" si="489"/>
        <v>9100.4230000000007</v>
      </c>
    </row>
    <row r="762" spans="1:7" ht="52.8" outlineLevel="3">
      <c r="A762" s="43" t="s">
        <v>590</v>
      </c>
      <c r="B762" s="44" t="s">
        <v>103</v>
      </c>
      <c r="C762" s="44" t="s">
        <v>30</v>
      </c>
      <c r="D762" s="44" t="s">
        <v>236</v>
      </c>
      <c r="E762" s="44" t="s">
        <v>1</v>
      </c>
      <c r="F762" s="45">
        <f>F763+F765</f>
        <v>8749.9980000000014</v>
      </c>
      <c r="G762" s="21">
        <f>G763+G765</f>
        <v>9100.4230000000007</v>
      </c>
    </row>
    <row r="763" spans="1:7" ht="26.4" outlineLevel="4">
      <c r="A763" s="43" t="s">
        <v>19</v>
      </c>
      <c r="B763" s="44" t="s">
        <v>103</v>
      </c>
      <c r="C763" s="44" t="s">
        <v>30</v>
      </c>
      <c r="D763" s="44" t="s">
        <v>236</v>
      </c>
      <c r="E763" s="44" t="s">
        <v>20</v>
      </c>
      <c r="F763" s="45">
        <f t="shared" ref="F763:G763" si="490">F764</f>
        <v>87.499979999999994</v>
      </c>
      <c r="G763" s="21">
        <f t="shared" si="490"/>
        <v>91.004230000000007</v>
      </c>
    </row>
    <row r="764" spans="1:7" ht="27.75" customHeight="1" outlineLevel="5">
      <c r="A764" s="43" t="s">
        <v>21</v>
      </c>
      <c r="B764" s="44" t="s">
        <v>103</v>
      </c>
      <c r="C764" s="44" t="s">
        <v>30</v>
      </c>
      <c r="D764" s="44" t="s">
        <v>236</v>
      </c>
      <c r="E764" s="44" t="s">
        <v>22</v>
      </c>
      <c r="F764" s="45">
        <v>87.499979999999994</v>
      </c>
      <c r="G764" s="21">
        <v>91.004230000000007</v>
      </c>
    </row>
    <row r="765" spans="1:7" outlineLevel="6">
      <c r="A765" s="43" t="s">
        <v>61</v>
      </c>
      <c r="B765" s="44" t="s">
        <v>103</v>
      </c>
      <c r="C765" s="44" t="s">
        <v>30</v>
      </c>
      <c r="D765" s="44" t="s">
        <v>236</v>
      </c>
      <c r="E765" s="44" t="s">
        <v>62</v>
      </c>
      <c r="F765" s="45">
        <f t="shared" ref="F765:G765" si="491">F766</f>
        <v>8662.4980200000009</v>
      </c>
      <c r="G765" s="21">
        <f t="shared" si="491"/>
        <v>9009.4187700000002</v>
      </c>
    </row>
    <row r="766" spans="1:7" outlineLevel="7">
      <c r="A766" s="43" t="s">
        <v>227</v>
      </c>
      <c r="B766" s="44" t="s">
        <v>103</v>
      </c>
      <c r="C766" s="44" t="s">
        <v>30</v>
      </c>
      <c r="D766" s="44" t="s">
        <v>236</v>
      </c>
      <c r="E766" s="44" t="s">
        <v>228</v>
      </c>
      <c r="F766" s="45">
        <v>8662.4980200000009</v>
      </c>
      <c r="G766" s="21">
        <v>9009.4187700000002</v>
      </c>
    </row>
    <row r="767" spans="1:7" ht="18" customHeight="1" outlineLevel="6">
      <c r="A767" s="43" t="s">
        <v>7</v>
      </c>
      <c r="B767" s="44" t="s">
        <v>103</v>
      </c>
      <c r="C767" s="44" t="s">
        <v>30</v>
      </c>
      <c r="D767" s="44" t="s">
        <v>8</v>
      </c>
      <c r="E767" s="44" t="s">
        <v>1</v>
      </c>
      <c r="F767" s="45">
        <f t="shared" ref="F767:G768" si="492">F768</f>
        <v>26695.8871</v>
      </c>
      <c r="G767" s="21">
        <f t="shared" si="492"/>
        <v>27706.66145</v>
      </c>
    </row>
    <row r="768" spans="1:7" ht="26.4" outlineLevel="7">
      <c r="A768" s="43" t="s">
        <v>9</v>
      </c>
      <c r="B768" s="44" t="s">
        <v>103</v>
      </c>
      <c r="C768" s="44" t="s">
        <v>30</v>
      </c>
      <c r="D768" s="44" t="s">
        <v>10</v>
      </c>
      <c r="E768" s="44" t="s">
        <v>1</v>
      </c>
      <c r="F768" s="45">
        <f t="shared" si="492"/>
        <v>26695.8871</v>
      </c>
      <c r="G768" s="21">
        <f t="shared" si="492"/>
        <v>27706.66145</v>
      </c>
    </row>
    <row r="769" spans="1:7" ht="39.6" outlineLevel="7">
      <c r="A769" s="43" t="s">
        <v>591</v>
      </c>
      <c r="B769" s="44" t="s">
        <v>103</v>
      </c>
      <c r="C769" s="44" t="s">
        <v>30</v>
      </c>
      <c r="D769" s="44" t="s">
        <v>333</v>
      </c>
      <c r="E769" s="44" t="s">
        <v>1</v>
      </c>
      <c r="F769" s="45">
        <f t="shared" ref="F769:G769" si="493">F770</f>
        <v>26695.8871</v>
      </c>
      <c r="G769" s="21">
        <f t="shared" si="493"/>
        <v>27706.66145</v>
      </c>
    </row>
    <row r="770" spans="1:7" outlineLevel="7">
      <c r="A770" s="43" t="s">
        <v>61</v>
      </c>
      <c r="B770" s="44" t="s">
        <v>103</v>
      </c>
      <c r="C770" s="44" t="s">
        <v>30</v>
      </c>
      <c r="D770" s="44" t="s">
        <v>333</v>
      </c>
      <c r="E770" s="44" t="s">
        <v>62</v>
      </c>
      <c r="F770" s="45">
        <f t="shared" ref="F770:G770" si="494">F771</f>
        <v>26695.8871</v>
      </c>
      <c r="G770" s="21">
        <f t="shared" si="494"/>
        <v>27706.66145</v>
      </c>
    </row>
    <row r="771" spans="1:7" ht="26.4" outlineLevel="7">
      <c r="A771" s="43" t="s">
        <v>189</v>
      </c>
      <c r="B771" s="44" t="s">
        <v>103</v>
      </c>
      <c r="C771" s="44" t="s">
        <v>30</v>
      </c>
      <c r="D771" s="44" t="s">
        <v>333</v>
      </c>
      <c r="E771" s="44" t="s">
        <v>190</v>
      </c>
      <c r="F771" s="45">
        <f>20510.81068+6185.07642</f>
        <v>26695.8871</v>
      </c>
      <c r="G771" s="21">
        <f>21287.11932+6419.54213</f>
        <v>27706.66145</v>
      </c>
    </row>
    <row r="772" spans="1:7" outlineLevel="6">
      <c r="A772" s="62" t="s">
        <v>237</v>
      </c>
      <c r="B772" s="63" t="s">
        <v>44</v>
      </c>
      <c r="C772" s="63" t="s">
        <v>3</v>
      </c>
      <c r="D772" s="63" t="s">
        <v>4</v>
      </c>
      <c r="E772" s="63" t="s">
        <v>1</v>
      </c>
      <c r="F772" s="41">
        <f t="shared" ref="F772:G772" si="495">F773+F796</f>
        <v>40255.368999999999</v>
      </c>
      <c r="G772" s="42">
        <f t="shared" si="495"/>
        <v>40190.368999999999</v>
      </c>
    </row>
    <row r="773" spans="1:7" outlineLevel="7">
      <c r="A773" s="43" t="s">
        <v>238</v>
      </c>
      <c r="B773" s="44" t="s">
        <v>44</v>
      </c>
      <c r="C773" s="44" t="s">
        <v>6</v>
      </c>
      <c r="D773" s="44" t="s">
        <v>4</v>
      </c>
      <c r="E773" s="44" t="s">
        <v>1</v>
      </c>
      <c r="F773" s="45">
        <f t="shared" ref="F773:G774" si="496">F774</f>
        <v>865</v>
      </c>
      <c r="G773" s="21">
        <f t="shared" si="496"/>
        <v>800</v>
      </c>
    </row>
    <row r="774" spans="1:7" ht="26.4" outlineLevel="6">
      <c r="A774" s="43" t="s">
        <v>449</v>
      </c>
      <c r="B774" s="44" t="s">
        <v>44</v>
      </c>
      <c r="C774" s="44" t="s">
        <v>6</v>
      </c>
      <c r="D774" s="44" t="s">
        <v>177</v>
      </c>
      <c r="E774" s="44" t="s">
        <v>1</v>
      </c>
      <c r="F774" s="45">
        <f t="shared" si="496"/>
        <v>865</v>
      </c>
      <c r="G774" s="21">
        <f t="shared" si="496"/>
        <v>800</v>
      </c>
    </row>
    <row r="775" spans="1:7" ht="26.4" outlineLevel="7">
      <c r="A775" s="43" t="s">
        <v>373</v>
      </c>
      <c r="B775" s="44" t="s">
        <v>44</v>
      </c>
      <c r="C775" s="44" t="s">
        <v>6</v>
      </c>
      <c r="D775" s="44" t="s">
        <v>239</v>
      </c>
      <c r="E775" s="44" t="s">
        <v>1</v>
      </c>
      <c r="F775" s="45">
        <f t="shared" ref="F775:G775" si="497">F776+F781+F784+F787+F790+F793</f>
        <v>865</v>
      </c>
      <c r="G775" s="21">
        <f t="shared" si="497"/>
        <v>800</v>
      </c>
    </row>
    <row r="776" spans="1:7" outlineLevel="6">
      <c r="A776" s="43" t="s">
        <v>240</v>
      </c>
      <c r="B776" s="44" t="s">
        <v>44</v>
      </c>
      <c r="C776" s="44" t="s">
        <v>6</v>
      </c>
      <c r="D776" s="44" t="s">
        <v>241</v>
      </c>
      <c r="E776" s="44" t="s">
        <v>1</v>
      </c>
      <c r="F776" s="45">
        <f t="shared" ref="F776:G776" si="498">F777+F779</f>
        <v>800</v>
      </c>
      <c r="G776" s="21">
        <f t="shared" si="498"/>
        <v>800</v>
      </c>
    </row>
    <row r="777" spans="1:7" ht="41.25" customHeight="1" outlineLevel="7">
      <c r="A777" s="43" t="s">
        <v>12</v>
      </c>
      <c r="B777" s="44" t="s">
        <v>44</v>
      </c>
      <c r="C777" s="44" t="s">
        <v>6</v>
      </c>
      <c r="D777" s="44" t="s">
        <v>241</v>
      </c>
      <c r="E777" s="44" t="s">
        <v>13</v>
      </c>
      <c r="F777" s="45">
        <f t="shared" ref="F777:G777" si="499">F778</f>
        <v>540</v>
      </c>
      <c r="G777" s="21">
        <f t="shared" si="499"/>
        <v>540</v>
      </c>
    </row>
    <row r="778" spans="1:7">
      <c r="A778" s="43" t="s">
        <v>72</v>
      </c>
      <c r="B778" s="44" t="s">
        <v>44</v>
      </c>
      <c r="C778" s="44" t="s">
        <v>6</v>
      </c>
      <c r="D778" s="44" t="s">
        <v>241</v>
      </c>
      <c r="E778" s="44" t="s">
        <v>73</v>
      </c>
      <c r="F778" s="45">
        <v>540</v>
      </c>
      <c r="G778" s="21">
        <v>540</v>
      </c>
    </row>
    <row r="779" spans="1:7" ht="26.4" outlineLevel="1">
      <c r="A779" s="43" t="s">
        <v>19</v>
      </c>
      <c r="B779" s="44" t="s">
        <v>44</v>
      </c>
      <c r="C779" s="44" t="s">
        <v>6</v>
      </c>
      <c r="D779" s="44" t="s">
        <v>241</v>
      </c>
      <c r="E779" s="44" t="s">
        <v>20</v>
      </c>
      <c r="F779" s="45">
        <f t="shared" ref="F779:G779" si="500">F780</f>
        <v>260</v>
      </c>
      <c r="G779" s="21">
        <f t="shared" si="500"/>
        <v>260</v>
      </c>
    </row>
    <row r="780" spans="1:7" ht="25.8" customHeight="1" outlineLevel="2">
      <c r="A780" s="43" t="s">
        <v>21</v>
      </c>
      <c r="B780" s="44" t="s">
        <v>44</v>
      </c>
      <c r="C780" s="44" t="s">
        <v>6</v>
      </c>
      <c r="D780" s="44" t="s">
        <v>241</v>
      </c>
      <c r="E780" s="44" t="s">
        <v>22</v>
      </c>
      <c r="F780" s="45">
        <v>260</v>
      </c>
      <c r="G780" s="21">
        <v>260</v>
      </c>
    </row>
    <row r="781" spans="1:7" ht="0.6" hidden="1" customHeight="1" outlineLevel="5">
      <c r="A781" s="13" t="s">
        <v>423</v>
      </c>
      <c r="B781" s="12" t="s">
        <v>44</v>
      </c>
      <c r="C781" s="51" t="s">
        <v>6</v>
      </c>
      <c r="D781" s="51" t="s">
        <v>424</v>
      </c>
      <c r="E781" s="51" t="s">
        <v>1</v>
      </c>
      <c r="F781" s="45">
        <f t="shared" ref="F781:G781" si="501">F782</f>
        <v>0</v>
      </c>
      <c r="G781" s="21">
        <f t="shared" si="501"/>
        <v>0</v>
      </c>
    </row>
    <row r="782" spans="1:7" ht="26.4" hidden="1" outlineLevel="5">
      <c r="A782" s="59" t="s">
        <v>54</v>
      </c>
      <c r="B782" s="51" t="s">
        <v>44</v>
      </c>
      <c r="C782" s="51" t="s">
        <v>6</v>
      </c>
      <c r="D782" s="51" t="s">
        <v>424</v>
      </c>
      <c r="E782" s="51" t="s">
        <v>55</v>
      </c>
      <c r="F782" s="45">
        <f t="shared" ref="F782:G782" si="502">F783</f>
        <v>0</v>
      </c>
      <c r="G782" s="21">
        <f t="shared" si="502"/>
        <v>0</v>
      </c>
    </row>
    <row r="783" spans="1:7" hidden="1" outlineLevel="5">
      <c r="A783" s="13" t="s">
        <v>56</v>
      </c>
      <c r="B783" s="12" t="s">
        <v>44</v>
      </c>
      <c r="C783" s="51" t="s">
        <v>6</v>
      </c>
      <c r="D783" s="51" t="s">
        <v>424</v>
      </c>
      <c r="E783" s="51" t="s">
        <v>57</v>
      </c>
      <c r="F783" s="45"/>
      <c r="G783" s="21"/>
    </row>
    <row r="784" spans="1:7" ht="28.2" hidden="1" customHeight="1" outlineLevel="5">
      <c r="A784" s="59" t="s">
        <v>548</v>
      </c>
      <c r="B784" s="51" t="s">
        <v>44</v>
      </c>
      <c r="C784" s="51" t="s">
        <v>6</v>
      </c>
      <c r="D784" s="58" t="s">
        <v>612</v>
      </c>
      <c r="E784" s="51" t="s">
        <v>1</v>
      </c>
      <c r="F784" s="45">
        <f t="shared" ref="F784:G784" si="503">F785</f>
        <v>0</v>
      </c>
      <c r="G784" s="21">
        <f t="shared" si="503"/>
        <v>0</v>
      </c>
    </row>
    <row r="785" spans="1:7" ht="26.4" hidden="1" outlineLevel="5">
      <c r="A785" s="13" t="s">
        <v>54</v>
      </c>
      <c r="B785" s="12" t="s">
        <v>44</v>
      </c>
      <c r="C785" s="51" t="s">
        <v>6</v>
      </c>
      <c r="D785" s="58" t="s">
        <v>612</v>
      </c>
      <c r="E785" s="51" t="s">
        <v>55</v>
      </c>
      <c r="F785" s="45">
        <f t="shared" ref="F785:G785" si="504">F786</f>
        <v>0</v>
      </c>
      <c r="G785" s="21">
        <f t="shared" si="504"/>
        <v>0</v>
      </c>
    </row>
    <row r="786" spans="1:7" hidden="1" outlineLevel="5">
      <c r="A786" s="59" t="s">
        <v>56</v>
      </c>
      <c r="B786" s="51" t="s">
        <v>44</v>
      </c>
      <c r="C786" s="51" t="s">
        <v>6</v>
      </c>
      <c r="D786" s="58" t="s">
        <v>612</v>
      </c>
      <c r="E786" s="51" t="s">
        <v>57</v>
      </c>
      <c r="F786" s="45"/>
      <c r="G786" s="21"/>
    </row>
    <row r="787" spans="1:7" ht="26.4" hidden="1" outlineLevel="5">
      <c r="A787" s="15" t="s">
        <v>592</v>
      </c>
      <c r="B787" s="12" t="s">
        <v>44</v>
      </c>
      <c r="C787" s="51" t="s">
        <v>6</v>
      </c>
      <c r="D787" s="51" t="s">
        <v>430</v>
      </c>
      <c r="E787" s="51" t="s">
        <v>1</v>
      </c>
      <c r="F787" s="45">
        <f t="shared" ref="F787:G787" si="505">F788</f>
        <v>0</v>
      </c>
      <c r="G787" s="21">
        <f t="shared" si="505"/>
        <v>0</v>
      </c>
    </row>
    <row r="788" spans="1:7" ht="26.4" hidden="1" outlineLevel="5">
      <c r="A788" s="53" t="s">
        <v>54</v>
      </c>
      <c r="B788" s="51" t="s">
        <v>44</v>
      </c>
      <c r="C788" s="51" t="s">
        <v>6</v>
      </c>
      <c r="D788" s="51" t="s">
        <v>430</v>
      </c>
      <c r="E788" s="51">
        <v>600</v>
      </c>
      <c r="F788" s="45">
        <f t="shared" ref="F788:G788" si="506">F789</f>
        <v>0</v>
      </c>
      <c r="G788" s="21">
        <f t="shared" si="506"/>
        <v>0</v>
      </c>
    </row>
    <row r="789" spans="1:7" hidden="1" outlineLevel="5">
      <c r="A789" s="15" t="s">
        <v>56</v>
      </c>
      <c r="B789" s="12" t="s">
        <v>44</v>
      </c>
      <c r="C789" s="51" t="s">
        <v>6</v>
      </c>
      <c r="D789" s="51" t="s">
        <v>430</v>
      </c>
      <c r="E789" s="51">
        <v>610</v>
      </c>
      <c r="F789" s="45">
        <v>0</v>
      </c>
      <c r="G789" s="21">
        <v>0</v>
      </c>
    </row>
    <row r="790" spans="1:7" ht="52.8" outlineLevel="5">
      <c r="A790" s="53" t="s">
        <v>432</v>
      </c>
      <c r="B790" s="51" t="s">
        <v>44</v>
      </c>
      <c r="C790" s="51" t="s">
        <v>6</v>
      </c>
      <c r="D790" s="51" t="s">
        <v>431</v>
      </c>
      <c r="E790" s="51" t="s">
        <v>1</v>
      </c>
      <c r="F790" s="45">
        <f t="shared" ref="F790:G790" si="507">F791</f>
        <v>21</v>
      </c>
      <c r="G790" s="21">
        <f t="shared" si="507"/>
        <v>0</v>
      </c>
    </row>
    <row r="791" spans="1:7" ht="26.4" outlineLevel="5">
      <c r="A791" s="15" t="s">
        <v>54</v>
      </c>
      <c r="B791" s="12" t="s">
        <v>44</v>
      </c>
      <c r="C791" s="51" t="s">
        <v>6</v>
      </c>
      <c r="D791" s="51" t="s">
        <v>431</v>
      </c>
      <c r="E791" s="51">
        <v>600</v>
      </c>
      <c r="F791" s="45">
        <f t="shared" ref="F791:G791" si="508">F792</f>
        <v>21</v>
      </c>
      <c r="G791" s="21">
        <f t="shared" si="508"/>
        <v>0</v>
      </c>
    </row>
    <row r="792" spans="1:7" outlineLevel="5">
      <c r="A792" s="52" t="s">
        <v>56</v>
      </c>
      <c r="B792" s="51" t="s">
        <v>44</v>
      </c>
      <c r="C792" s="51" t="s">
        <v>6</v>
      </c>
      <c r="D792" s="51" t="s">
        <v>431</v>
      </c>
      <c r="E792" s="51">
        <v>610</v>
      </c>
      <c r="F792" s="45">
        <v>21</v>
      </c>
      <c r="G792" s="21">
        <v>0</v>
      </c>
    </row>
    <row r="793" spans="1:7" ht="39.6" outlineLevel="4">
      <c r="A793" s="53" t="s">
        <v>593</v>
      </c>
      <c r="B793" s="44" t="s">
        <v>44</v>
      </c>
      <c r="C793" s="44" t="s">
        <v>6</v>
      </c>
      <c r="D793" s="44" t="s">
        <v>594</v>
      </c>
      <c r="E793" s="44" t="s">
        <v>1</v>
      </c>
      <c r="F793" s="45">
        <f t="shared" ref="F793:G793" si="509">F794</f>
        <v>44</v>
      </c>
      <c r="G793" s="21">
        <f t="shared" si="509"/>
        <v>0</v>
      </c>
    </row>
    <row r="794" spans="1:7" ht="26.4" outlineLevel="4">
      <c r="A794" s="43" t="s">
        <v>54</v>
      </c>
      <c r="B794" s="44" t="s">
        <v>44</v>
      </c>
      <c r="C794" s="44" t="s">
        <v>6</v>
      </c>
      <c r="D794" s="44" t="s">
        <v>594</v>
      </c>
      <c r="E794" s="44" t="s">
        <v>55</v>
      </c>
      <c r="F794" s="45">
        <f t="shared" ref="F794:G794" si="510">F795</f>
        <v>44</v>
      </c>
      <c r="G794" s="21">
        <f t="shared" si="510"/>
        <v>0</v>
      </c>
    </row>
    <row r="795" spans="1:7" outlineLevel="4">
      <c r="A795" s="43" t="s">
        <v>56</v>
      </c>
      <c r="B795" s="44" t="s">
        <v>44</v>
      </c>
      <c r="C795" s="44" t="s">
        <v>6</v>
      </c>
      <c r="D795" s="44" t="s">
        <v>594</v>
      </c>
      <c r="E795" s="44" t="s">
        <v>57</v>
      </c>
      <c r="F795" s="45">
        <v>44</v>
      </c>
      <c r="G795" s="21">
        <v>0</v>
      </c>
    </row>
    <row r="796" spans="1:7" ht="18" customHeight="1" outlineLevel="4">
      <c r="A796" s="43" t="s">
        <v>425</v>
      </c>
      <c r="B796" s="44" t="s">
        <v>44</v>
      </c>
      <c r="C796" s="44" t="s">
        <v>17</v>
      </c>
      <c r="D796" s="44" t="s">
        <v>4</v>
      </c>
      <c r="E796" s="44" t="s">
        <v>1</v>
      </c>
      <c r="F796" s="45">
        <f t="shared" ref="F796:G796" si="511">F797+F811+F819</f>
        <v>39390.368999999999</v>
      </c>
      <c r="G796" s="21">
        <f t="shared" si="511"/>
        <v>39390.368999999999</v>
      </c>
    </row>
    <row r="797" spans="1:7" ht="26.4" outlineLevel="4">
      <c r="A797" s="43" t="s">
        <v>446</v>
      </c>
      <c r="B797" s="44" t="s">
        <v>44</v>
      </c>
      <c r="C797" s="44" t="s">
        <v>17</v>
      </c>
      <c r="D797" s="44" t="s">
        <v>147</v>
      </c>
      <c r="E797" s="44" t="s">
        <v>1</v>
      </c>
      <c r="F797" s="45">
        <f t="shared" ref="F797:G797" si="512">F798+F806</f>
        <v>39333.368999999999</v>
      </c>
      <c r="G797" s="21">
        <f t="shared" si="512"/>
        <v>39333.368999999999</v>
      </c>
    </row>
    <row r="798" spans="1:7" ht="39.6" outlineLevel="4">
      <c r="A798" s="43" t="s">
        <v>584</v>
      </c>
      <c r="B798" s="44" t="s">
        <v>44</v>
      </c>
      <c r="C798" s="44" t="s">
        <v>17</v>
      </c>
      <c r="D798" s="44" t="s">
        <v>164</v>
      </c>
      <c r="E798" s="44" t="s">
        <v>1</v>
      </c>
      <c r="F798" s="45">
        <f t="shared" ref="F798:G798" si="513">F799</f>
        <v>39329.368999999999</v>
      </c>
      <c r="G798" s="21">
        <f t="shared" si="513"/>
        <v>39329.368999999999</v>
      </c>
    </row>
    <row r="799" spans="1:7" ht="26.4" outlineLevel="4">
      <c r="A799" s="43" t="s">
        <v>360</v>
      </c>
      <c r="B799" s="44" t="s">
        <v>44</v>
      </c>
      <c r="C799" s="44" t="s">
        <v>17</v>
      </c>
      <c r="D799" s="44" t="s">
        <v>172</v>
      </c>
      <c r="E799" s="44" t="s">
        <v>1</v>
      </c>
      <c r="F799" s="45">
        <f t="shared" ref="F799:G799" si="514">F800+F803</f>
        <v>39329.368999999999</v>
      </c>
      <c r="G799" s="21">
        <f t="shared" si="514"/>
        <v>39329.368999999999</v>
      </c>
    </row>
    <row r="800" spans="1:7" ht="26.4" outlineLevel="4">
      <c r="A800" s="43" t="s">
        <v>472</v>
      </c>
      <c r="B800" s="44" t="s">
        <v>44</v>
      </c>
      <c r="C800" s="44" t="s">
        <v>17</v>
      </c>
      <c r="D800" s="44" t="s">
        <v>173</v>
      </c>
      <c r="E800" s="44" t="s">
        <v>1</v>
      </c>
      <c r="F800" s="45">
        <f t="shared" ref="F800:G800" si="515">F801</f>
        <v>38429.368999999999</v>
      </c>
      <c r="G800" s="21">
        <f t="shared" si="515"/>
        <v>38429.368999999999</v>
      </c>
    </row>
    <row r="801" spans="1:7" ht="26.4" outlineLevel="4">
      <c r="A801" s="43" t="s">
        <v>54</v>
      </c>
      <c r="B801" s="44" t="s">
        <v>44</v>
      </c>
      <c r="C801" s="44" t="s">
        <v>17</v>
      </c>
      <c r="D801" s="44" t="s">
        <v>173</v>
      </c>
      <c r="E801" s="44" t="s">
        <v>55</v>
      </c>
      <c r="F801" s="45">
        <f t="shared" ref="F801:G801" si="516">F802</f>
        <v>38429.368999999999</v>
      </c>
      <c r="G801" s="21">
        <f t="shared" si="516"/>
        <v>38429.368999999999</v>
      </c>
    </row>
    <row r="802" spans="1:7" outlineLevel="4">
      <c r="A802" s="43" t="s">
        <v>56</v>
      </c>
      <c r="B802" s="44" t="s">
        <v>44</v>
      </c>
      <c r="C802" s="44" t="s">
        <v>17</v>
      </c>
      <c r="D802" s="44" t="s">
        <v>173</v>
      </c>
      <c r="E802" s="44" t="s">
        <v>57</v>
      </c>
      <c r="F802" s="45">
        <f>41129.369+300-3000</f>
        <v>38429.368999999999</v>
      </c>
      <c r="G802" s="21">
        <v>38429.368999999999</v>
      </c>
    </row>
    <row r="803" spans="1:7" ht="26.4" outlineLevel="4">
      <c r="A803" s="43" t="s">
        <v>595</v>
      </c>
      <c r="B803" s="44" t="s">
        <v>44</v>
      </c>
      <c r="C803" s="44" t="s">
        <v>17</v>
      </c>
      <c r="D803" s="44" t="s">
        <v>420</v>
      </c>
      <c r="E803" s="44" t="s">
        <v>1</v>
      </c>
      <c r="F803" s="45">
        <f t="shared" ref="F803:G803" si="517">F804</f>
        <v>900</v>
      </c>
      <c r="G803" s="21">
        <f t="shared" si="517"/>
        <v>900</v>
      </c>
    </row>
    <row r="804" spans="1:7" ht="26.4" outlineLevel="4">
      <c r="A804" s="43" t="s">
        <v>54</v>
      </c>
      <c r="B804" s="44" t="s">
        <v>44</v>
      </c>
      <c r="C804" s="44" t="s">
        <v>17</v>
      </c>
      <c r="D804" s="44" t="s">
        <v>420</v>
      </c>
      <c r="E804" s="44" t="s">
        <v>55</v>
      </c>
      <c r="F804" s="45">
        <f t="shared" ref="F804:G804" si="518">F805</f>
        <v>900</v>
      </c>
      <c r="G804" s="21">
        <f t="shared" si="518"/>
        <v>900</v>
      </c>
    </row>
    <row r="805" spans="1:7" outlineLevel="4">
      <c r="A805" s="43" t="s">
        <v>56</v>
      </c>
      <c r="B805" s="44" t="s">
        <v>44</v>
      </c>
      <c r="C805" s="44" t="s">
        <v>17</v>
      </c>
      <c r="D805" s="44" t="s">
        <v>420</v>
      </c>
      <c r="E805" s="44" t="s">
        <v>57</v>
      </c>
      <c r="F805" s="45">
        <v>900</v>
      </c>
      <c r="G805" s="21">
        <v>900</v>
      </c>
    </row>
    <row r="806" spans="1:7" ht="26.4" outlineLevel="4">
      <c r="A806" s="43" t="s">
        <v>596</v>
      </c>
      <c r="B806" s="44" t="s">
        <v>44</v>
      </c>
      <c r="C806" s="44" t="s">
        <v>17</v>
      </c>
      <c r="D806" s="44" t="s">
        <v>299</v>
      </c>
      <c r="E806" s="44" t="s">
        <v>1</v>
      </c>
      <c r="F806" s="45">
        <f t="shared" ref="F806:G806" si="519">F807</f>
        <v>4</v>
      </c>
      <c r="G806" s="21">
        <f t="shared" si="519"/>
        <v>4</v>
      </c>
    </row>
    <row r="807" spans="1:7" ht="26.4" outlineLevel="4">
      <c r="A807" s="43" t="s">
        <v>357</v>
      </c>
      <c r="B807" s="44" t="s">
        <v>44</v>
      </c>
      <c r="C807" s="44" t="s">
        <v>17</v>
      </c>
      <c r="D807" s="44" t="s">
        <v>300</v>
      </c>
      <c r="E807" s="44" t="s">
        <v>1</v>
      </c>
      <c r="F807" s="45">
        <f t="shared" ref="F807:G807" si="520">F808</f>
        <v>4</v>
      </c>
      <c r="G807" s="21">
        <f t="shared" si="520"/>
        <v>4</v>
      </c>
    </row>
    <row r="808" spans="1:7" ht="39.6" outlineLevel="4">
      <c r="A808" s="43" t="s">
        <v>583</v>
      </c>
      <c r="B808" s="44" t="s">
        <v>44</v>
      </c>
      <c r="C808" s="44" t="s">
        <v>17</v>
      </c>
      <c r="D808" s="44" t="s">
        <v>301</v>
      </c>
      <c r="E808" s="44" t="s">
        <v>1</v>
      </c>
      <c r="F808" s="45">
        <f t="shared" ref="F808:G808" si="521">F809</f>
        <v>4</v>
      </c>
      <c r="G808" s="21">
        <f t="shared" si="521"/>
        <v>4</v>
      </c>
    </row>
    <row r="809" spans="1:7" ht="26.4" outlineLevel="4">
      <c r="A809" s="43" t="s">
        <v>54</v>
      </c>
      <c r="B809" s="44" t="s">
        <v>44</v>
      </c>
      <c r="C809" s="44" t="s">
        <v>17</v>
      </c>
      <c r="D809" s="44" t="s">
        <v>301</v>
      </c>
      <c r="E809" s="44" t="s">
        <v>55</v>
      </c>
      <c r="F809" s="45">
        <f t="shared" ref="F809:G809" si="522">F810</f>
        <v>4</v>
      </c>
      <c r="G809" s="21">
        <f t="shared" si="522"/>
        <v>4</v>
      </c>
    </row>
    <row r="810" spans="1:7" outlineLevel="4">
      <c r="A810" s="43" t="s">
        <v>56</v>
      </c>
      <c r="B810" s="44" t="s">
        <v>44</v>
      </c>
      <c r="C810" s="44" t="s">
        <v>17</v>
      </c>
      <c r="D810" s="44" t="s">
        <v>301</v>
      </c>
      <c r="E810" s="44" t="s">
        <v>57</v>
      </c>
      <c r="F810" s="45">
        <v>4</v>
      </c>
      <c r="G810" s="21">
        <v>4</v>
      </c>
    </row>
    <row r="811" spans="1:7" ht="0.6" hidden="1" customHeight="1" outlineLevel="4">
      <c r="A811" s="50" t="s">
        <v>598</v>
      </c>
      <c r="B811" s="44" t="s">
        <v>44</v>
      </c>
      <c r="C811" s="44" t="s">
        <v>17</v>
      </c>
      <c r="D811" s="44" t="s">
        <v>177</v>
      </c>
      <c r="E811" s="44" t="s">
        <v>1</v>
      </c>
      <c r="F811" s="45">
        <f t="shared" ref="F811:G811" si="523">F812</f>
        <v>0</v>
      </c>
      <c r="G811" s="21">
        <f t="shared" si="523"/>
        <v>0</v>
      </c>
    </row>
    <row r="812" spans="1:7" ht="26.4" hidden="1" outlineLevel="4">
      <c r="A812" s="53" t="s">
        <v>597</v>
      </c>
      <c r="B812" s="44" t="s">
        <v>44</v>
      </c>
      <c r="C812" s="44" t="s">
        <v>17</v>
      </c>
      <c r="D812" s="44" t="s">
        <v>239</v>
      </c>
      <c r="E812" s="44" t="s">
        <v>1</v>
      </c>
      <c r="F812" s="45">
        <f t="shared" ref="F812:G812" si="524">F813+F816</f>
        <v>0</v>
      </c>
      <c r="G812" s="21">
        <f t="shared" si="524"/>
        <v>0</v>
      </c>
    </row>
    <row r="813" spans="1:7" hidden="1" outlineLevel="4">
      <c r="A813" s="43" t="s">
        <v>599</v>
      </c>
      <c r="B813" s="44" t="s">
        <v>44</v>
      </c>
      <c r="C813" s="44" t="s">
        <v>17</v>
      </c>
      <c r="D813" s="44" t="s">
        <v>241</v>
      </c>
      <c r="E813" s="44" t="s">
        <v>1</v>
      </c>
      <c r="F813" s="45">
        <f t="shared" ref="F813:G814" si="525">F814</f>
        <v>0</v>
      </c>
      <c r="G813" s="21">
        <f t="shared" si="525"/>
        <v>0</v>
      </c>
    </row>
    <row r="814" spans="1:7" ht="26.4" hidden="1" outlineLevel="4">
      <c r="A814" s="43" t="s">
        <v>54</v>
      </c>
      <c r="B814" s="44" t="s">
        <v>44</v>
      </c>
      <c r="C814" s="44" t="s">
        <v>17</v>
      </c>
      <c r="D814" s="44" t="s">
        <v>241</v>
      </c>
      <c r="E814" s="44" t="s">
        <v>55</v>
      </c>
      <c r="F814" s="45">
        <f t="shared" si="525"/>
        <v>0</v>
      </c>
      <c r="G814" s="21">
        <f t="shared" si="525"/>
        <v>0</v>
      </c>
    </row>
    <row r="815" spans="1:7" hidden="1" outlineLevel="4">
      <c r="A815" s="43" t="s">
        <v>56</v>
      </c>
      <c r="B815" s="44" t="s">
        <v>44</v>
      </c>
      <c r="C815" s="44" t="s">
        <v>17</v>
      </c>
      <c r="D815" s="44" t="s">
        <v>241</v>
      </c>
      <c r="E815" s="44" t="s">
        <v>57</v>
      </c>
      <c r="F815" s="45">
        <v>0</v>
      </c>
      <c r="G815" s="21">
        <v>0</v>
      </c>
    </row>
    <row r="816" spans="1:7" ht="26.4" hidden="1" outlineLevel="4">
      <c r="A816" s="43" t="s">
        <v>600</v>
      </c>
      <c r="B816" s="44" t="s">
        <v>44</v>
      </c>
      <c r="C816" s="44" t="s">
        <v>17</v>
      </c>
      <c r="D816" s="44" t="s">
        <v>424</v>
      </c>
      <c r="E816" s="44" t="s">
        <v>1</v>
      </c>
      <c r="F816" s="45">
        <f t="shared" ref="F816:G817" si="526">F817</f>
        <v>0</v>
      </c>
      <c r="G816" s="21">
        <f t="shared" si="526"/>
        <v>0</v>
      </c>
    </row>
    <row r="817" spans="1:8" ht="26.4" hidden="1" outlineLevel="4">
      <c r="A817" s="43" t="s">
        <v>54</v>
      </c>
      <c r="B817" s="44" t="s">
        <v>44</v>
      </c>
      <c r="C817" s="44" t="s">
        <v>17</v>
      </c>
      <c r="D817" s="44" t="s">
        <v>424</v>
      </c>
      <c r="E817" s="44" t="s">
        <v>55</v>
      </c>
      <c r="F817" s="45">
        <f t="shared" si="526"/>
        <v>0</v>
      </c>
      <c r="G817" s="21">
        <f t="shared" si="526"/>
        <v>0</v>
      </c>
    </row>
    <row r="818" spans="1:8" hidden="1" outlineLevel="4">
      <c r="A818" s="43" t="s">
        <v>56</v>
      </c>
      <c r="B818" s="44" t="s">
        <v>44</v>
      </c>
      <c r="C818" s="44" t="s">
        <v>17</v>
      </c>
      <c r="D818" s="44" t="s">
        <v>424</v>
      </c>
      <c r="E818" s="44" t="s">
        <v>57</v>
      </c>
      <c r="F818" s="45">
        <v>0</v>
      </c>
      <c r="G818" s="21">
        <v>0</v>
      </c>
    </row>
    <row r="819" spans="1:8" ht="39.6" outlineLevel="4">
      <c r="A819" s="43" t="s">
        <v>450</v>
      </c>
      <c r="B819" s="44" t="s">
        <v>44</v>
      </c>
      <c r="C819" s="44" t="s">
        <v>17</v>
      </c>
      <c r="D819" s="44" t="s">
        <v>152</v>
      </c>
      <c r="E819" s="44" t="s">
        <v>1</v>
      </c>
      <c r="F819" s="45">
        <f t="shared" ref="F819:G819" si="527">F820</f>
        <v>57</v>
      </c>
      <c r="G819" s="21">
        <f t="shared" si="527"/>
        <v>57</v>
      </c>
    </row>
    <row r="820" spans="1:8" ht="26.4" outlineLevel="4">
      <c r="A820" s="43" t="s">
        <v>359</v>
      </c>
      <c r="B820" s="44" t="s">
        <v>44</v>
      </c>
      <c r="C820" s="44" t="s">
        <v>17</v>
      </c>
      <c r="D820" s="44" t="s">
        <v>153</v>
      </c>
      <c r="E820" s="44" t="s">
        <v>1</v>
      </c>
      <c r="F820" s="45">
        <f t="shared" ref="F820:G820" si="528">F821</f>
        <v>57</v>
      </c>
      <c r="G820" s="21">
        <f t="shared" si="528"/>
        <v>57</v>
      </c>
    </row>
    <row r="821" spans="1:8" ht="39.6" outlineLevel="4">
      <c r="A821" s="43" t="s">
        <v>451</v>
      </c>
      <c r="B821" s="44" t="s">
        <v>44</v>
      </c>
      <c r="C821" s="44" t="s">
        <v>17</v>
      </c>
      <c r="D821" s="44" t="s">
        <v>154</v>
      </c>
      <c r="E821" s="44" t="s">
        <v>1</v>
      </c>
      <c r="F821" s="45">
        <f t="shared" ref="F821:G821" si="529">F822</f>
        <v>57</v>
      </c>
      <c r="G821" s="21">
        <f t="shared" si="529"/>
        <v>57</v>
      </c>
    </row>
    <row r="822" spans="1:8" ht="26.4" outlineLevel="4">
      <c r="A822" s="43" t="s">
        <v>54</v>
      </c>
      <c r="B822" s="44" t="s">
        <v>44</v>
      </c>
      <c r="C822" s="44" t="s">
        <v>17</v>
      </c>
      <c r="D822" s="44" t="s">
        <v>154</v>
      </c>
      <c r="E822" s="44" t="s">
        <v>55</v>
      </c>
      <c r="F822" s="45">
        <f t="shared" ref="F822:G822" si="530">F823</f>
        <v>57</v>
      </c>
      <c r="G822" s="21">
        <f t="shared" si="530"/>
        <v>57</v>
      </c>
    </row>
    <row r="823" spans="1:8" outlineLevel="4">
      <c r="A823" s="43" t="s">
        <v>56</v>
      </c>
      <c r="B823" s="44" t="s">
        <v>44</v>
      </c>
      <c r="C823" s="44" t="s">
        <v>17</v>
      </c>
      <c r="D823" s="44" t="s">
        <v>154</v>
      </c>
      <c r="E823" s="44" t="s">
        <v>57</v>
      </c>
      <c r="F823" s="45">
        <v>57</v>
      </c>
      <c r="G823" s="21">
        <v>57</v>
      </c>
    </row>
    <row r="824" spans="1:8" ht="16.8" customHeight="1" outlineLevel="5">
      <c r="A824" s="62" t="s">
        <v>242</v>
      </c>
      <c r="B824" s="63" t="s">
        <v>108</v>
      </c>
      <c r="C824" s="63" t="s">
        <v>3</v>
      </c>
      <c r="D824" s="63" t="s">
        <v>4</v>
      </c>
      <c r="E824" s="63" t="s">
        <v>1</v>
      </c>
      <c r="F824" s="41">
        <f t="shared" ref="F824:G825" si="531">F825</f>
        <v>1650</v>
      </c>
      <c r="G824" s="42">
        <f t="shared" si="531"/>
        <v>1650</v>
      </c>
    </row>
    <row r="825" spans="1:8" outlineLevel="6">
      <c r="A825" s="43" t="s">
        <v>243</v>
      </c>
      <c r="B825" s="44" t="s">
        <v>108</v>
      </c>
      <c r="C825" s="44" t="s">
        <v>6</v>
      </c>
      <c r="D825" s="44" t="s">
        <v>4</v>
      </c>
      <c r="E825" s="44" t="s">
        <v>1</v>
      </c>
      <c r="F825" s="45">
        <f t="shared" si="531"/>
        <v>1650</v>
      </c>
      <c r="G825" s="21">
        <f t="shared" si="531"/>
        <v>1650</v>
      </c>
    </row>
    <row r="826" spans="1:8" ht="39.6" outlineLevel="7">
      <c r="A826" s="43" t="s">
        <v>601</v>
      </c>
      <c r="B826" s="44" t="s">
        <v>108</v>
      </c>
      <c r="C826" s="44" t="s">
        <v>6</v>
      </c>
      <c r="D826" s="44" t="s">
        <v>244</v>
      </c>
      <c r="E826" s="44" t="s">
        <v>1</v>
      </c>
      <c r="F826" s="19">
        <f t="shared" ref="F826:G826" si="532">F827</f>
        <v>1650</v>
      </c>
      <c r="G826" s="70">
        <f t="shared" si="532"/>
        <v>1650</v>
      </c>
    </row>
    <row r="827" spans="1:8" ht="26.4">
      <c r="A827" s="43" t="s">
        <v>582</v>
      </c>
      <c r="B827" s="44" t="s">
        <v>108</v>
      </c>
      <c r="C827" s="44" t="s">
        <v>6</v>
      </c>
      <c r="D827" s="44" t="s">
        <v>245</v>
      </c>
      <c r="E827" s="44" t="s">
        <v>1</v>
      </c>
      <c r="F827" s="22">
        <f t="shared" ref="F827:G827" si="533">F828</f>
        <v>1650</v>
      </c>
      <c r="G827" s="22">
        <f t="shared" si="533"/>
        <v>1650</v>
      </c>
    </row>
    <row r="828" spans="1:8" ht="39.75" customHeight="1">
      <c r="A828" s="43" t="s">
        <v>581</v>
      </c>
      <c r="B828" s="44" t="s">
        <v>108</v>
      </c>
      <c r="C828" s="44" t="s">
        <v>6</v>
      </c>
      <c r="D828" s="44" t="s">
        <v>246</v>
      </c>
      <c r="E828" s="44" t="s">
        <v>1</v>
      </c>
      <c r="F828" s="23">
        <f t="shared" ref="F828:G828" si="534">F829</f>
        <v>1650</v>
      </c>
      <c r="G828" s="23">
        <f t="shared" si="534"/>
        <v>1650</v>
      </c>
    </row>
    <row r="829" spans="1:8">
      <c r="A829" s="43" t="s">
        <v>23</v>
      </c>
      <c r="B829" s="44" t="s">
        <v>108</v>
      </c>
      <c r="C829" s="44" t="s">
        <v>6</v>
      </c>
      <c r="D829" s="44" t="s">
        <v>246</v>
      </c>
      <c r="E829" s="44" t="s">
        <v>24</v>
      </c>
      <c r="F829" s="24">
        <f t="shared" ref="F829:G829" si="535">F830</f>
        <v>1650</v>
      </c>
      <c r="G829" s="24">
        <f t="shared" si="535"/>
        <v>1650</v>
      </c>
    </row>
    <row r="830" spans="1:8" ht="39.6">
      <c r="A830" s="43" t="s">
        <v>86</v>
      </c>
      <c r="B830" s="44" t="s">
        <v>108</v>
      </c>
      <c r="C830" s="44" t="s">
        <v>6</v>
      </c>
      <c r="D830" s="44" t="s">
        <v>246</v>
      </c>
      <c r="E830" s="44" t="s">
        <v>87</v>
      </c>
      <c r="F830" s="25">
        <v>1650</v>
      </c>
      <c r="G830" s="25">
        <v>1650</v>
      </c>
    </row>
    <row r="831" spans="1:8" ht="28.2" customHeight="1">
      <c r="A831" s="62" t="s">
        <v>247</v>
      </c>
      <c r="B831" s="63" t="s">
        <v>49</v>
      </c>
      <c r="C831" s="63" t="s">
        <v>3</v>
      </c>
      <c r="D831" s="63" t="s">
        <v>4</v>
      </c>
      <c r="E831" s="63" t="s">
        <v>1</v>
      </c>
      <c r="F831" s="34">
        <f t="shared" ref="F831:G832" si="536">F832</f>
        <v>773.57500000000005</v>
      </c>
      <c r="G831" s="34">
        <f t="shared" si="536"/>
        <v>1536.7529999999999</v>
      </c>
      <c r="H831" s="7"/>
    </row>
    <row r="832" spans="1:8" ht="17.25" customHeight="1">
      <c r="A832" s="43" t="s">
        <v>248</v>
      </c>
      <c r="B832" s="44" t="s">
        <v>49</v>
      </c>
      <c r="C832" s="44" t="s">
        <v>2</v>
      </c>
      <c r="D832" s="44" t="s">
        <v>4</v>
      </c>
      <c r="E832" s="44" t="s">
        <v>1</v>
      </c>
      <c r="F832" s="26">
        <f t="shared" si="536"/>
        <v>773.57500000000005</v>
      </c>
      <c r="G832" s="26">
        <f t="shared" si="536"/>
        <v>1536.7529999999999</v>
      </c>
      <c r="H832" s="7"/>
    </row>
    <row r="833" spans="1:8" ht="16.5" customHeight="1">
      <c r="A833" s="43" t="s">
        <v>7</v>
      </c>
      <c r="B833" s="44" t="s">
        <v>49</v>
      </c>
      <c r="C833" s="44" t="s">
        <v>2</v>
      </c>
      <c r="D833" s="44" t="s">
        <v>8</v>
      </c>
      <c r="E833" s="44" t="s">
        <v>1</v>
      </c>
      <c r="F833" s="27">
        <f t="shared" ref="F833:G833" si="537">F834</f>
        <v>773.57500000000005</v>
      </c>
      <c r="G833" s="27">
        <f t="shared" si="537"/>
        <v>1536.7529999999999</v>
      </c>
      <c r="H833" s="7"/>
    </row>
    <row r="834" spans="1:8" ht="26.4">
      <c r="A834" s="43" t="s">
        <v>9</v>
      </c>
      <c r="B834" s="44" t="s">
        <v>49</v>
      </c>
      <c r="C834" s="44" t="s">
        <v>2</v>
      </c>
      <c r="D834" s="44" t="s">
        <v>10</v>
      </c>
      <c r="E834" s="44" t="s">
        <v>1</v>
      </c>
      <c r="F834" s="17">
        <f t="shared" ref="F834:G834" si="538">F835</f>
        <v>773.57500000000005</v>
      </c>
      <c r="G834" s="17">
        <f t="shared" si="538"/>
        <v>1536.7529999999999</v>
      </c>
      <c r="H834" s="7"/>
    </row>
    <row r="835" spans="1:8" ht="27.6" customHeight="1">
      <c r="A835" s="43" t="s">
        <v>580</v>
      </c>
      <c r="B835" s="44" t="s">
        <v>49</v>
      </c>
      <c r="C835" s="44" t="s">
        <v>2</v>
      </c>
      <c r="D835" s="44" t="s">
        <v>249</v>
      </c>
      <c r="E835" s="44" t="s">
        <v>1</v>
      </c>
      <c r="F835" s="28">
        <f t="shared" ref="F835:G835" si="539">F836</f>
        <v>773.57500000000005</v>
      </c>
      <c r="G835" s="28">
        <f t="shared" si="539"/>
        <v>1536.7529999999999</v>
      </c>
      <c r="H835" s="7"/>
    </row>
    <row r="836" spans="1:8">
      <c r="A836" s="43" t="s">
        <v>250</v>
      </c>
      <c r="B836" s="44" t="s">
        <v>49</v>
      </c>
      <c r="C836" s="44" t="s">
        <v>2</v>
      </c>
      <c r="D836" s="44" t="s">
        <v>249</v>
      </c>
      <c r="E836" s="44" t="s">
        <v>251</v>
      </c>
      <c r="F836" s="29">
        <f t="shared" ref="F836:G836" si="540">F837</f>
        <v>773.57500000000005</v>
      </c>
      <c r="G836" s="29">
        <f t="shared" si="540"/>
        <v>1536.7529999999999</v>
      </c>
      <c r="H836" s="7"/>
    </row>
    <row r="837" spans="1:8">
      <c r="A837" s="43" t="s">
        <v>252</v>
      </c>
      <c r="B837" s="44" t="s">
        <v>49</v>
      </c>
      <c r="C837" s="44" t="s">
        <v>2</v>
      </c>
      <c r="D837" s="44" t="s">
        <v>249</v>
      </c>
      <c r="E837" s="44" t="s">
        <v>253</v>
      </c>
      <c r="F837" s="30">
        <v>773.57500000000005</v>
      </c>
      <c r="G837" s="30">
        <v>1536.7529999999999</v>
      </c>
      <c r="H837" s="7"/>
    </row>
    <row r="838" spans="1:8" ht="31.8" hidden="1" customHeight="1">
      <c r="A838" s="43" t="s">
        <v>254</v>
      </c>
      <c r="B838" s="44" t="s">
        <v>255</v>
      </c>
      <c r="C838" s="44" t="s">
        <v>3</v>
      </c>
      <c r="D838" s="44" t="s">
        <v>4</v>
      </c>
      <c r="E838" s="44" t="s">
        <v>1</v>
      </c>
      <c r="F838" s="17">
        <f t="shared" ref="F838:G839" si="541">F839</f>
        <v>0</v>
      </c>
      <c r="G838" s="17">
        <f t="shared" si="541"/>
        <v>0</v>
      </c>
    </row>
    <row r="839" spans="1:8" ht="28.8" hidden="1" customHeight="1">
      <c r="A839" s="43" t="s">
        <v>256</v>
      </c>
      <c r="B839" s="44" t="s">
        <v>255</v>
      </c>
      <c r="C839" s="44" t="s">
        <v>2</v>
      </c>
      <c r="D839" s="44" t="s">
        <v>4</v>
      </c>
      <c r="E839" s="44" t="s">
        <v>1</v>
      </c>
      <c r="F839" s="31">
        <f t="shared" si="541"/>
        <v>0</v>
      </c>
      <c r="G839" s="31">
        <f t="shared" si="541"/>
        <v>0</v>
      </c>
    </row>
    <row r="840" spans="1:8" ht="7.2" hidden="1" customHeight="1">
      <c r="A840" s="49" t="s">
        <v>426</v>
      </c>
      <c r="B840" s="44" t="s">
        <v>255</v>
      </c>
      <c r="C840" s="44" t="s">
        <v>2</v>
      </c>
      <c r="D840" s="44" t="s">
        <v>39</v>
      </c>
      <c r="E840" s="44" t="s">
        <v>1</v>
      </c>
      <c r="F840" s="17">
        <f t="shared" ref="F840:G840" si="542">F841</f>
        <v>0</v>
      </c>
      <c r="G840" s="17">
        <f t="shared" si="542"/>
        <v>0</v>
      </c>
    </row>
    <row r="841" spans="1:8" ht="26.4" hidden="1">
      <c r="A841" s="49" t="s">
        <v>374</v>
      </c>
      <c r="B841" s="44" t="s">
        <v>255</v>
      </c>
      <c r="C841" s="44" t="s">
        <v>2</v>
      </c>
      <c r="D841" s="44" t="s">
        <v>257</v>
      </c>
      <c r="E841" s="44" t="s">
        <v>1</v>
      </c>
      <c r="F841" s="31">
        <f>F842+F845</f>
        <v>0</v>
      </c>
      <c r="G841" s="31">
        <f>G842+G845</f>
        <v>0</v>
      </c>
    </row>
    <row r="842" spans="1:8" ht="28.8" hidden="1" customHeight="1">
      <c r="A842" s="49" t="s">
        <v>258</v>
      </c>
      <c r="B842" s="44" t="s">
        <v>255</v>
      </c>
      <c r="C842" s="44" t="s">
        <v>2</v>
      </c>
      <c r="D842" s="44" t="s">
        <v>259</v>
      </c>
      <c r="E842" s="44" t="s">
        <v>1</v>
      </c>
      <c r="F842" s="17">
        <f t="shared" ref="F842:G842" si="543">F843</f>
        <v>0</v>
      </c>
      <c r="G842" s="17">
        <f t="shared" si="543"/>
        <v>0</v>
      </c>
    </row>
    <row r="843" spans="1:8" hidden="1">
      <c r="A843" s="49" t="s">
        <v>75</v>
      </c>
      <c r="B843" s="44" t="s">
        <v>255</v>
      </c>
      <c r="C843" s="44" t="s">
        <v>2</v>
      </c>
      <c r="D843" s="44" t="s">
        <v>259</v>
      </c>
      <c r="E843" s="44" t="s">
        <v>76</v>
      </c>
      <c r="F843" s="31">
        <f t="shared" ref="F843:G843" si="544">F844</f>
        <v>0</v>
      </c>
      <c r="G843" s="31">
        <f t="shared" si="544"/>
        <v>0</v>
      </c>
    </row>
    <row r="844" spans="1:8" hidden="1">
      <c r="A844" s="49" t="s">
        <v>260</v>
      </c>
      <c r="B844" s="44" t="s">
        <v>255</v>
      </c>
      <c r="C844" s="44" t="s">
        <v>2</v>
      </c>
      <c r="D844" s="44" t="s">
        <v>259</v>
      </c>
      <c r="E844" s="44" t="s">
        <v>261</v>
      </c>
      <c r="F844" s="30">
        <v>0</v>
      </c>
      <c r="G844" s="30">
        <v>0</v>
      </c>
    </row>
    <row r="845" spans="1:8" ht="57" hidden="1" customHeight="1">
      <c r="A845" s="49" t="s">
        <v>262</v>
      </c>
      <c r="B845" s="44" t="s">
        <v>255</v>
      </c>
      <c r="C845" s="44" t="s">
        <v>2</v>
      </c>
      <c r="D845" s="44" t="s">
        <v>263</v>
      </c>
      <c r="E845" s="44" t="s">
        <v>1</v>
      </c>
      <c r="F845" s="31">
        <f t="shared" ref="F845:G845" si="545">F846</f>
        <v>0</v>
      </c>
      <c r="G845" s="31">
        <f t="shared" si="545"/>
        <v>0</v>
      </c>
    </row>
    <row r="846" spans="1:8" hidden="1">
      <c r="A846" s="49" t="s">
        <v>75</v>
      </c>
      <c r="B846" s="44" t="s">
        <v>255</v>
      </c>
      <c r="C846" s="44" t="s">
        <v>2</v>
      </c>
      <c r="D846" s="44" t="s">
        <v>263</v>
      </c>
      <c r="E846" s="44" t="s">
        <v>76</v>
      </c>
      <c r="F846" s="17">
        <f t="shared" ref="F846:G846" si="546">F847</f>
        <v>0</v>
      </c>
      <c r="G846" s="17">
        <f t="shared" si="546"/>
        <v>0</v>
      </c>
    </row>
    <row r="847" spans="1:8" hidden="1">
      <c r="A847" s="76" t="s">
        <v>260</v>
      </c>
      <c r="B847" s="2" t="s">
        <v>255</v>
      </c>
      <c r="C847" s="2" t="s">
        <v>2</v>
      </c>
      <c r="D847" s="2" t="s">
        <v>263</v>
      </c>
      <c r="E847" s="2" t="s">
        <v>261</v>
      </c>
      <c r="F847" s="30">
        <v>0</v>
      </c>
      <c r="G847" s="30">
        <v>0</v>
      </c>
    </row>
    <row r="848" spans="1:8">
      <c r="A848" s="77" t="s">
        <v>309</v>
      </c>
      <c r="B848" s="78"/>
      <c r="C848" s="78"/>
      <c r="D848" s="78"/>
      <c r="E848" s="79"/>
      <c r="F848" s="32">
        <f t="shared" ref="F848:G848" si="547">F9+F217+F233+F313+F224+F420+F637+F719+F726+F772+F824+F831+F838</f>
        <v>1528005.5349799998</v>
      </c>
      <c r="G848" s="32">
        <f t="shared" si="547"/>
        <v>1551866.9106100004</v>
      </c>
    </row>
    <row r="849" spans="6:7">
      <c r="F849" s="6"/>
      <c r="G849" s="6"/>
    </row>
    <row r="850" spans="6:7">
      <c r="F850" s="9"/>
      <c r="G850" s="9"/>
    </row>
  </sheetData>
  <mergeCells count="6">
    <mergeCell ref="A848:E848"/>
    <mergeCell ref="A7:E7"/>
    <mergeCell ref="A6:G6"/>
    <mergeCell ref="A2:G2"/>
    <mergeCell ref="A3:G3"/>
    <mergeCell ref="A4:G4"/>
  </mergeCells>
  <pageMargins left="0.98425196850393704" right="0" top="0.39370078740157483" bottom="0.39370078740157483" header="0" footer="0"/>
  <pageSetup paperSize="9" scale="70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2454849_2K8120Z9D&lt;/Code&gt;&#10;  &lt;ObjectCode&gt;SQUERY_SVOD_ROSP&lt;/ObjectCode&gt;&#10;  &lt;DocName&gt;Сводная бюджетная роспись&lt;/DocName&gt;&#10;  &lt;VariantName&gt;Раздел, подраздел для Думы&lt;/VariantName&gt;&#10;  &lt;VariantLink&gt;26488125&lt;/VariantLink&gt;&#10;  &lt;ReportLink&gt;126924&lt;/ReportLink&gt;&#10;  &lt;Note&gt;01.01.2017 - 14.10.2017&#10;&lt;/Note&gt;&#10;  &lt;SilentMode&gt;false&lt;/SilentMode&gt;&#10;  &lt;DateInfo&gt;&#10;    &lt;string&gt;01.01.2017&lt;/string&gt;&#10;    &lt;string&gt;14.10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C96AE2B6-3FB6-48A9-B112-3AF5D86805A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Думу</vt:lpstr>
      <vt:lpstr>'На Думу'!Заголовки_для_печати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FIN-BUDG-CHIEF\админ</dc:creator>
  <cp:lastModifiedBy>Светлана Цыбульская</cp:lastModifiedBy>
  <cp:lastPrinted>2023-11-01T02:55:17Z</cp:lastPrinted>
  <dcterms:created xsi:type="dcterms:W3CDTF">2017-10-14T04:54:21Z</dcterms:created>
  <dcterms:modified xsi:type="dcterms:W3CDTF">2023-11-01T03:00:39Z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Сводная бюджетная роспись</vt:lpwstr>
  </property>
</Properties>
</file>