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1 года\Проект бюджета ЧМР на 2021-2023\"/>
    </mc:Choice>
  </mc:AlternateContent>
  <bookViews>
    <workbookView xWindow="0" yWindow="0" windowWidth="28692" windowHeight="11448"/>
  </bookViews>
  <sheets>
    <sheet name="На Думу" sheetId="2" r:id="rId1"/>
  </sheets>
  <definedNames>
    <definedName name="_xlnm.Print_Titles" localSheetId="0">'На Думу'!$10:$10</definedName>
  </definedNames>
  <calcPr calcId="152511"/>
</workbook>
</file>

<file path=xl/calcChain.xml><?xml version="1.0" encoding="utf-8"?>
<calcChain xmlns="http://schemas.openxmlformats.org/spreadsheetml/2006/main">
  <c r="D104" i="2" l="1"/>
  <c r="D50" i="2"/>
  <c r="D17" i="2" l="1"/>
  <c r="C17" i="2"/>
  <c r="D27" i="2"/>
  <c r="C27" i="2"/>
  <c r="D98" i="2"/>
  <c r="C98" i="2"/>
  <c r="D78" i="2"/>
  <c r="C78" i="2"/>
  <c r="D60" i="2"/>
  <c r="D23" i="2"/>
  <c r="C23" i="2"/>
  <c r="C104" i="2" l="1"/>
  <c r="C50" i="2"/>
  <c r="C49" i="2" s="1"/>
  <c r="C131" i="2" l="1"/>
  <c r="D131" i="2"/>
  <c r="D114" i="2"/>
  <c r="C114" i="2"/>
  <c r="D14" i="2"/>
  <c r="D13" i="2" s="1"/>
  <c r="C64" i="2" l="1"/>
  <c r="D64" i="2"/>
  <c r="C61" i="2"/>
  <c r="C60" i="2" s="1"/>
  <c r="C59" i="2"/>
  <c r="D59" i="2"/>
  <c r="D53" i="2"/>
  <c r="C53" i="2"/>
  <c r="D51" i="2"/>
  <c r="D49" i="2" s="1"/>
  <c r="D30" i="2"/>
  <c r="C30" i="2"/>
  <c r="C20" i="2"/>
  <c r="D20" i="2"/>
  <c r="C14" i="2"/>
  <c r="C13" i="2" s="1"/>
  <c r="C54" i="2" l="1"/>
  <c r="D54" i="2"/>
  <c r="C82" i="2"/>
  <c r="D82" i="2"/>
  <c r="C90" i="2"/>
  <c r="D90" i="2"/>
  <c r="C93" i="2"/>
  <c r="D93" i="2"/>
  <c r="C107" i="2"/>
  <c r="D107" i="2"/>
  <c r="C128" i="2"/>
  <c r="C127" i="2" s="1"/>
  <c r="D128" i="2"/>
  <c r="D127" i="2" s="1"/>
  <c r="D52" i="2" l="1"/>
  <c r="C52" i="2"/>
  <c r="C134" i="2" l="1"/>
  <c r="C133" i="2" s="1"/>
  <c r="D134" i="2"/>
  <c r="D133" i="2" s="1"/>
  <c r="C119" i="2"/>
  <c r="C118" i="2" s="1"/>
  <c r="D119" i="2"/>
  <c r="D118" i="2" s="1"/>
  <c r="C110" i="2"/>
  <c r="C109" i="2" s="1"/>
  <c r="D110" i="2"/>
  <c r="D109" i="2" s="1"/>
  <c r="C103" i="2"/>
  <c r="D103" i="2"/>
  <c r="C97" i="2"/>
  <c r="D97" i="2"/>
  <c r="C81" i="2"/>
  <c r="D81" i="2"/>
  <c r="C77" i="2"/>
  <c r="D77" i="2"/>
  <c r="C63" i="2"/>
  <c r="C62" i="2" s="1"/>
  <c r="D63" i="2"/>
  <c r="D62" i="2" s="1"/>
  <c r="C37" i="2"/>
  <c r="D37" i="2"/>
  <c r="C31" i="2"/>
  <c r="D31" i="2"/>
  <c r="C28" i="2"/>
  <c r="D28" i="2"/>
  <c r="C25" i="2"/>
  <c r="D25" i="2"/>
  <c r="C18" i="2"/>
  <c r="D18" i="2"/>
  <c r="C12" i="2"/>
  <c r="D12" i="2"/>
  <c r="C89" i="2"/>
  <c r="D89" i="2"/>
  <c r="C101" i="2"/>
  <c r="D101" i="2"/>
  <c r="C40" i="2"/>
  <c r="D40" i="2"/>
  <c r="C43" i="2"/>
  <c r="D43" i="2"/>
  <c r="D58" i="2"/>
  <c r="C58" i="2"/>
  <c r="C46" i="2"/>
  <c r="C45" i="2" s="1"/>
  <c r="D46" i="2"/>
  <c r="D45" i="2" s="1"/>
  <c r="C72" i="2"/>
  <c r="C71" i="2" s="1"/>
  <c r="D72" i="2"/>
  <c r="D71" i="2" s="1"/>
  <c r="C106" i="2"/>
  <c r="D106" i="2"/>
  <c r="C86" i="2"/>
  <c r="C85" i="2" s="1"/>
  <c r="D86" i="2"/>
  <c r="D85" i="2" s="1"/>
  <c r="C130" i="2"/>
  <c r="D130" i="2"/>
  <c r="D113" i="2"/>
  <c r="D112" i="2" s="1"/>
  <c r="C113" i="2"/>
  <c r="C112" i="2" s="1"/>
  <c r="C69" i="2"/>
  <c r="C68" i="2" s="1"/>
  <c r="D69" i="2"/>
  <c r="D68" i="2" s="1"/>
  <c r="C137" i="2"/>
  <c r="C136" i="2" s="1"/>
  <c r="D137" i="2"/>
  <c r="D136" i="2" s="1"/>
  <c r="C95" i="2"/>
  <c r="D95" i="2"/>
  <c r="C125" i="2"/>
  <c r="C124" i="2" s="1"/>
  <c r="D125" i="2"/>
  <c r="D124" i="2" s="1"/>
  <c r="C66" i="2"/>
  <c r="C65" i="2" s="1"/>
  <c r="D66" i="2"/>
  <c r="D65" i="2" s="1"/>
  <c r="C92" i="2" l="1"/>
  <c r="C88" i="2" s="1"/>
  <c r="D57" i="2"/>
  <c r="C100" i="2"/>
  <c r="D92" i="2"/>
  <c r="D88" i="2" s="1"/>
  <c r="C36" i="2"/>
  <c r="D100" i="2"/>
  <c r="D36" i="2"/>
  <c r="D76" i="2"/>
  <c r="C76" i="2"/>
  <c r="D48" i="2"/>
  <c r="C48" i="2"/>
  <c r="D11" i="2" l="1"/>
  <c r="C11" i="2"/>
  <c r="C57" i="2" l="1"/>
  <c r="C122" i="2" l="1"/>
  <c r="C121" i="2" s="1"/>
  <c r="D122" i="2"/>
  <c r="D121" i="2" s="1"/>
  <c r="C116" i="2"/>
  <c r="C115" i="2" s="1"/>
  <c r="D116" i="2"/>
  <c r="D115" i="2" s="1"/>
  <c r="D163" i="2" l="1"/>
  <c r="C163" i="2"/>
</calcChain>
</file>

<file path=xl/sharedStrings.xml><?xml version="1.0" encoding="utf-8"?>
<sst xmlns="http://schemas.openxmlformats.org/spreadsheetml/2006/main" count="317" uniqueCount="307">
  <si>
    <t>Ц.ст.</t>
  </si>
  <si>
    <t>0100000000</t>
  </si>
  <si>
    <t>0110000000</t>
  </si>
  <si>
    <t xml:space="preserve">      Основное мероприятие "Реализация образовательных программ дошкольного образования"</t>
  </si>
  <si>
    <t>0110100000</t>
  </si>
  <si>
    <t xml:space="preserve">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</si>
  <si>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</si>
  <si>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</si>
  <si>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</si>
  <si>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</si>
  <si>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</si>
  <si>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>0120000000</t>
  </si>
  <si>
    <t xml:space="preserve">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</si>
  <si>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</si>
  <si>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Организация и проведение единого государственного экзамена</t>
  </si>
  <si>
    <t>0120120040</t>
  </si>
  <si>
    <t>0120170010</t>
  </si>
  <si>
    <t xml:space="preserve">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</si>
  <si>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</si>
  <si>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</si>
  <si>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</si>
  <si>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Основное мероприятие "Развитие инфраструктуры общеобразовательных организаций"</t>
  </si>
  <si>
    <t>0120200000</t>
  </si>
  <si>
    <t xml:space="preserve">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</si>
  <si>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</si>
  <si>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Предоставление мер социальной поддержки педагогическим работникам муниципальных общеобразовательных организаций</t>
  </si>
  <si>
    <t>012E500000</t>
  </si>
  <si>
    <t xml:space="preserve">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</si>
  <si>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012E593140</t>
  </si>
  <si>
    <t xml:space="preserve">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</si>
  <si>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</si>
  <si>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</si>
  <si>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</si>
  <si>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 xml:space="preserve">        Проведение мероприятий для детей и молодежи</t>
  </si>
  <si>
    <t>0130120030</t>
  </si>
  <si>
    <t>0130170010</t>
  </si>
  <si>
    <t xml:space="preserve">      Основное мероприятие "Организация и обеспечение отдыха и оздоровления детей"</t>
  </si>
  <si>
    <t>0130200000</t>
  </si>
  <si>
    <t xml:space="preserve">        Обеспечение отдыха детей и подростков в профильных лагерях при образовательных учреждениях</t>
  </si>
  <si>
    <t>0130220060</t>
  </si>
  <si>
    <t xml:space="preserve">        Информационно-методическое и материальное обеспечение отдыха и занятости детей и подростков</t>
  </si>
  <si>
    <t>0130220080</t>
  </si>
  <si>
    <t xml:space="preserve">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</si>
  <si>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</si>
  <si>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>0140000000</t>
  </si>
  <si>
    <t xml:space="preserve">      Основное мероприятие "Обеспечение деятельности учреждений и функций органов местного самоуправления"</t>
  </si>
  <si>
    <t>0140100000</t>
  </si>
  <si>
    <t xml:space="preserve">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</si>
  <si>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</si>
  <si>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</si>
  <si>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 xml:space="preserve">      Основное мероприятие "Развитие кадрового потенциала системы образования"</t>
  </si>
  <si>
    <t>0140200000</t>
  </si>
  <si>
    <t xml:space="preserve">        Повышение квалификации педагогических кадров</t>
  </si>
  <si>
    <t>0140220100</t>
  </si>
  <si>
    <t xml:space="preserve">        Поощрение учителей</t>
  </si>
  <si>
    <t xml:space="preserve">      Основное мероприятие "Поддержка талантливой молодежи"</t>
  </si>
  <si>
    <t>0140300000</t>
  </si>
  <si>
    <t xml:space="preserve">        Поддержка талантливой молодежи Черниговского района</t>
  </si>
  <si>
    <t xml:space="preserve">  Муниципальная программа "Комплексное развитие сельских территорий" на 2020-2025 годы</t>
  </si>
  <si>
    <t>0200000000</t>
  </si>
  <si>
    <t xml:space="preserve">      Основное направление "Социальные выплаты отдельным категориям граждан на обеспечение жильем"</t>
  </si>
  <si>
    <t>0200100000</t>
  </si>
  <si>
    <t xml:space="preserve">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</si>
  <si>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</si>
  <si>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Муниципальная программа "Развитие культуры в Черниговском районе" на 2017-2024 годы</t>
  </si>
  <si>
    <t>0300000000</t>
  </si>
  <si>
    <t xml:space="preserve">      Основное мероприятие "Обеспечение деятельности и поддержка учреждений культуры Черниговского района"</t>
  </si>
  <si>
    <t>0300100000</t>
  </si>
  <si>
    <t>0300170010</t>
  </si>
  <si>
    <t xml:space="preserve">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</si>
  <si>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</si>
  <si>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</si>
  <si>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</si>
  <si>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</si>
  <si>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Основное мероприятие "Организация проведения социально значимых культурных мероприятий"</t>
  </si>
  <si>
    <t>0300400000</t>
  </si>
  <si>
    <t xml:space="preserve">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</si>
  <si>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</si>
  <si>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Проведение краевого фестиваля современного любительского творчества Черниговские родники</t>
  </si>
  <si>
    <t>0300420180</t>
  </si>
  <si>
    <t>0400000000</t>
  </si>
  <si>
    <t xml:space="preserve">      Основное мероприятие "Создание условий для привлечения населения к занятиям спортом"</t>
  </si>
  <si>
    <t>0400100000</t>
  </si>
  <si>
    <t xml:space="preserve">        Организация, проведение и участие в спортивных мероприятиях</t>
  </si>
  <si>
    <t>0400120200</t>
  </si>
  <si>
    <t xml:space="preserve">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</si>
  <si>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</si>
  <si>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</si>
  <si>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</si>
  <si>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>0600000000</t>
  </si>
  <si>
    <t xml:space="preserve">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</si>
  <si>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</si>
  <si>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</si>
  <si>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</si>
  <si>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>0700000000</t>
  </si>
  <si>
    <t xml:space="preserve">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</si>
  <si>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</si>
  <si>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</si>
  <si>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</si>
  <si>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</si>
  <si>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</si>
  <si>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 xml:space="preserve">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</si>
  <si>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</si>
  <si>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Мероприятия по профилактике экстремизма и терроризма</t>
  </si>
  <si>
    <t>0800120220</t>
  </si>
  <si>
    <t>1000000000</t>
  </si>
  <si>
    <t xml:space="preserve">      Основное мероприятие "Капитальный ремонт муниципального жилого фонда"</t>
  </si>
  <si>
    <t>1000100000</t>
  </si>
  <si>
    <t xml:space="preserve">        Расходы в области жилищного хозяйства</t>
  </si>
  <si>
    <t>1000120350</t>
  </si>
  <si>
    <t xml:space="preserve">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</si>
  <si>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</si>
  <si>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Капитальный ремонт муниципального жилищного фонда</t>
  </si>
  <si>
    <t>1000120370</t>
  </si>
  <si>
    <t>1100000000</t>
  </si>
  <si>
    <t xml:space="preserve">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</si>
  <si>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</si>
  <si>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</si>
  <si>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</si>
  <si>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Содержание действующей сети автомобильных дорог общего пользования местного значения</t>
  </si>
  <si>
    <t>1110120320</t>
  </si>
  <si>
    <t xml:space="preserve">        Капитальный ремонт и ремонт автомобильных дорог общего пользования местного значения</t>
  </si>
  <si>
    <t>1110120330</t>
  </si>
  <si>
    <t xml:space="preserve">    Подпрограмма "Развитие транспортного хозяйства Черниговского района"</t>
  </si>
  <si>
    <t>1120000000</t>
  </si>
  <si>
    <t xml:space="preserve">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</si>
  <si>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</si>
  <si>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</si>
  <si>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</si>
  <si>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</si>
  <si>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</si>
  <si>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Подпрограмма "Повышение безопасности дорожного движения на территории Черниговского района"</t>
  </si>
  <si>
    <t>1130000000</t>
  </si>
  <si>
    <t xml:space="preserve">      Основное мероприятие "Обеспечение безопасных условий движения"</t>
  </si>
  <si>
    <t>1130100000</t>
  </si>
  <si>
    <t xml:space="preserve">        Обеспечение мероприятий по развитию дорожно-транспортной инфраструктуры</t>
  </si>
  <si>
    <t>1130120340</t>
  </si>
  <si>
    <t>1300000000</t>
  </si>
  <si>
    <t>1310000000</t>
  </si>
  <si>
    <t xml:space="preserve">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</si>
  <si>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</si>
  <si>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</si>
  <si>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</si>
  <si>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 xml:space="preserve">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</si>
  <si>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</si>
  <si>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Основное мероприятие "Повышение эффективности функционирования жилищно-коммунальных систем"</t>
  </si>
  <si>
    <t>1320100000</t>
  </si>
  <si>
    <t xml:space="preserve">        Ремонт (капитальный ремонт) объектов коммунального хозяйства</t>
  </si>
  <si>
    <t>1320120410</t>
  </si>
  <si>
    <t xml:space="preserve">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</si>
  <si>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</si>
  <si>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Мероприятия по благоустройству и содержанию территории Черниговского района</t>
  </si>
  <si>
    <t>1320220420</t>
  </si>
  <si>
    <t xml:space="preserve">    Подпрограмма "Организация снабжения населения твердым топливом (дровами)"</t>
  </si>
  <si>
    <t>1330000000</t>
  </si>
  <si>
    <t xml:space="preserve">      Основное мероприятие "Обеспечение граждан твердым топливом (дровами)"</t>
  </si>
  <si>
    <t>1330300000</t>
  </si>
  <si>
    <t xml:space="preserve">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</si>
  <si>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</si>
  <si>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>1400000000</t>
  </si>
  <si>
    <t xml:space="preserve">      Основное мероприятие "Управление бюджетным процессом в Черниговском районе"</t>
  </si>
  <si>
    <t>1400100000</t>
  </si>
  <si>
    <t>1400110030</t>
  </si>
  <si>
    <t xml:space="preserve">      Основное мероприятие "Совершенствование межбюджетных отношений в Черниговском районе"</t>
  </si>
  <si>
    <t>1400200000</t>
  </si>
  <si>
    <t xml:space="preserve">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</si>
  <si>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</si>
  <si>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</si>
  <si>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</si>
  <si>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</si>
  <si>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</si>
  <si>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 xml:space="preserve">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</si>
  <si>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</si>
  <si>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</si>
  <si>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</si>
  <si>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Муниципальная программа "Профилактика наркомании на территории Черниговского муниципального района" на 2017-2024 годы</t>
  </si>
  <si>
    <t>1600000000</t>
  </si>
  <si>
    <t xml:space="preserve">      Основное мероприятие "Социальная профилактика, популяризация здорового образа жизни"</t>
  </si>
  <si>
    <t>1600100000</t>
  </si>
  <si>
    <t xml:space="preserve">        Мероприятия по противодействию распространения наркотиков</t>
  </si>
  <si>
    <t>1600120240</t>
  </si>
  <si>
    <t xml:space="preserve">  Муниципальная программа "Патриотическое воспитание граждан Черниговского муниципального района" на 2017-2024 годы</t>
  </si>
  <si>
    <t>1700000000</t>
  </si>
  <si>
    <t xml:space="preserve">      Основное мероприятие "Совершенствование и развитие системы патриотического воспитания граждан"</t>
  </si>
  <si>
    <t>1700100000</t>
  </si>
  <si>
    <t xml:space="preserve">        Мероприятия по патриотическому воспитанию граждан Черниговского муниципального района</t>
  </si>
  <si>
    <t>1700120160</t>
  </si>
  <si>
    <t>1800000000</t>
  </si>
  <si>
    <t xml:space="preserve">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</si>
  <si>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</si>
  <si>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</si>
  <si>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</si>
  <si>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</si>
  <si>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</si>
  <si>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 xml:space="preserve">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</si>
  <si>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</si>
  <si>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Мероприятия по профилактике правонарушений и борьбе с преступностью</t>
  </si>
  <si>
    <t>1900120230</t>
  </si>
  <si>
    <t>2000000000</t>
  </si>
  <si>
    <t xml:space="preserve">      Основное мероприятие "Привлечение молодежи к общественной жизни села"</t>
  </si>
  <si>
    <t>2000100000</t>
  </si>
  <si>
    <t>2000120030</t>
  </si>
  <si>
    <t>2100000000</t>
  </si>
  <si>
    <t xml:space="preserve">      Основное мероприятие "Обеспечение выплаты молодым семьям субсидии на приобретение (строительство) стандартного жилья"</t>
  </si>
  <si>
    <t>2100100000</t>
  </si>
  <si>
    <t xml:space="preserve">        Предоставление социальных выплат молодым семьям - участникам Подпрограммы для приобретения (строительства) стандартного жилья</t>
  </si>
  <si>
    <t>21001L4970</t>
  </si>
  <si>
    <t xml:space="preserve">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</si>
  <si>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</si>
  <si>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 xml:space="preserve">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</si>
  <si>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</si>
  <si>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Муниципальная программа "О противодействии коррупции в Администрации Черниговского района" на 2019-2024 годы</t>
  </si>
  <si>
    <t>2400000000</t>
  </si>
  <si>
    <t xml:space="preserve">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</si>
  <si>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</si>
  <si>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Мероприятия по противодействию коррупции</t>
  </si>
  <si>
    <t>2400120600</t>
  </si>
  <si>
    <t xml:space="preserve">  Муниципальная программа Гармонизация межэтнических и межрелигиозных отношений, профилактика и противодействие экстремизма в Черниговском муниципальном районе на 2018-2024 годы</t>
  </si>
  <si>
    <t>2500000000</t>
  </si>
  <si>
    <t xml:space="preserve">      Основное мероприятие Укрепление межэтнических связей и межрелигиозных отношений на территории Черниговского муниципального района</t>
  </si>
  <si>
    <t>2500100000</t>
  </si>
  <si>
    <t xml:space="preserve">        Мероприятия по укреплению межэтнических связей и межрелигиозных отношений</t>
  </si>
  <si>
    <t>2500120270</t>
  </si>
  <si>
    <t xml:space="preserve">  Непрограммные направления деятельности органов местного самоуправления</t>
  </si>
  <si>
    <t>9900000000</t>
  </si>
  <si>
    <t xml:space="preserve">      Мероприятия непрограммных направлений деятельности органов местного самоуправления</t>
  </si>
  <si>
    <t>9999900000</t>
  </si>
  <si>
    <t xml:space="preserve">        Глава Черниговского муниципального района</t>
  </si>
  <si>
    <t>9999910010</t>
  </si>
  <si>
    <t>9999910030</t>
  </si>
  <si>
    <t xml:space="preserve">        Председатель Думы Черниговского района</t>
  </si>
  <si>
    <t>9999910040</t>
  </si>
  <si>
    <t xml:space="preserve">        Депутаты Думы Черниговского района</t>
  </si>
  <si>
    <t>9999910050</t>
  </si>
  <si>
    <t xml:space="preserve">        Руководитель контрольно -счетной комиссии Черниговского района</t>
  </si>
  <si>
    <t>9999910060</t>
  </si>
  <si>
    <t xml:space="preserve">        Мероприятия по землеустройству и землепользованию</t>
  </si>
  <si>
    <t>9999920020</t>
  </si>
  <si>
    <t xml:space="preserve">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</si>
  <si>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</si>
  <si>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</si>
  <si>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</si>
  <si>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Резервный фонд Администрации Черниговского муниципального района</t>
  </si>
  <si>
    <t>9999920280</t>
  </si>
  <si>
    <t>9999920360</t>
  </si>
  <si>
    <t xml:space="preserve">        Содержание мест захоронения</t>
  </si>
  <si>
    <t>9999920450</t>
  </si>
  <si>
    <t xml:space="preserve">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</si>
  <si>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</si>
  <si>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</si>
  <si>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</si>
  <si>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</si>
  <si>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</si>
  <si>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</si>
  <si>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</si>
  <si>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>9999970010</t>
  </si>
  <si>
    <t xml:space="preserve">        Пенсии за выслугу лет муниципальным служащим Черниговского района</t>
  </si>
  <si>
    <t>9999980010</t>
  </si>
  <si>
    <t xml:space="preserve">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</si>
  <si>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</si>
  <si>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</si>
  <si>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</si>
  <si>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</si>
  <si>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</si>
  <si>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</si>
  <si>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</si>
  <si>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</si>
  <si>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</si>
  <si>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</si>
  <si>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</si>
  <si>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</si>
  <si>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</si>
  <si>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</si>
  <si>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</si>
  <si>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Всего расходов:   </t>
  </si>
  <si>
    <t>Сумма на 2022 год</t>
  </si>
  <si>
    <t>Сумма на 2023 год</t>
  </si>
  <si>
    <t>22001L0270</t>
  </si>
  <si>
    <t xml:space="preserve">        Расходы на мероприятия государственной программы Российской Федерации "Доступная среда" на 2011 - 2024 годы за счет средств бюджета Черниговского района</t>
  </si>
  <si>
    <t xml:space="preserve">        Организация работы трудовых бригад с оплатой труда для подростков в образовательных учреждениях</t>
  </si>
  <si>
    <t>0130220070</t>
  </si>
  <si>
    <t>ПРОЕКТ</t>
  </si>
  <si>
    <t>0140221100</t>
  </si>
  <si>
    <t>0140320090</t>
  </si>
  <si>
    <t>Наименование</t>
  </si>
  <si>
    <t>к решению Думы Черниговского района</t>
  </si>
  <si>
    <t>от ___.___.2020г. №____-НПА</t>
  </si>
  <si>
    <t xml:space="preserve">    Подпрограмма "Развитие системы общего образования Черниговского района на 2020-2027 годы"</t>
  </si>
  <si>
    <t xml:space="preserve">    Подпрограмма "Обеспечение деятельности учреждений и органов управления системы образования Черниговского района" на 2020-2027 годы</t>
  </si>
  <si>
    <t xml:space="preserve">  Муниципальная программа "Развитие физической культуры и спорта в Черниговском муниципальном районе" на 2017-2025 годы</t>
  </si>
  <si>
    <t xml:space="preserve">  Муниципальная программа "Формирование информационного общества в Черниговском районе" на 2020-2024 годы</t>
  </si>
  <si>
    <t xml:space="preserve">  Муниципальная программа "Капитальный ремонт муниципального жилого фонда Черниговского муниципального района Приморского края" на 2018-2023 годы</t>
  </si>
  <si>
    <t xml:space="preserve">  Муниципальная программа "Развитие дорожного хозяйства и транспорта в Черниговском районе" на 2018-2024 годы</t>
  </si>
  <si>
    <t xml:space="preserve">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2017-2023 годы</t>
  </si>
  <si>
    <t xml:space="preserve">  Муниципальная программа "Развитие муниципальной службы и информационной политики в Черниговском районе" на 2017-2024 годы</t>
  </si>
  <si>
    <t xml:space="preserve">  Муниципальная программа "Молодежь района" на 2017-2025 годы</t>
  </si>
  <si>
    <t xml:space="preserve">  Муниципальная программа "Обеспечение жильем молодых семей Черниговского района" на 2017-2025 годы</t>
  </si>
  <si>
    <t>по муниципальным программам Черниговского района и</t>
  </si>
  <si>
    <t>непрограммным направлениям деятельности</t>
  </si>
  <si>
    <t xml:space="preserve">     Муниципальная программа "Развитие образования в Черниговском муниципальном районе" на 2020-2027 годы</t>
  </si>
  <si>
    <t xml:space="preserve">     Подпрограмма "Развитие системы дошкольного образования Черниговского района на 2020-2027 годы"</t>
  </si>
  <si>
    <t>Приложение 13</t>
  </si>
  <si>
    <t>(тыс.рублей)</t>
  </si>
  <si>
    <t>Распределение бюджетных ассигнований из районного бюджета на 2022 и 2023 годы</t>
  </si>
  <si>
    <r>
      <t xml:space="preserve">  Муниципальная программа "Комплексное развитие систем коммунальной инфраструктуры Черниговского района" на </t>
    </r>
    <r>
      <rPr>
        <b/>
        <sz val="10"/>
        <rFont val="Times New Roman"/>
        <family val="1"/>
        <charset val="204"/>
      </rPr>
      <t xml:space="preserve">2017-2024 </t>
    </r>
    <r>
      <rPr>
        <b/>
        <sz val="10"/>
        <color rgb="FF000000"/>
        <rFont val="Times New Roman"/>
        <family val="1"/>
        <charset val="204"/>
      </rPr>
      <t>годы</t>
    </r>
  </si>
  <si>
    <t xml:space="preserve">    Подпрограмма "Чистая вода" на 2017-2024 годы</t>
  </si>
  <si>
    <r>
  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 </t>
    </r>
    <r>
      <rPr>
        <b/>
        <sz val="10"/>
        <rFont val="Times New Roman"/>
        <family val="1"/>
        <charset val="204"/>
      </rPr>
      <t xml:space="preserve">2017-2024 </t>
    </r>
    <r>
      <rPr>
        <b/>
        <sz val="10"/>
        <color rgb="FF000000"/>
        <rFont val="Times New Roman"/>
        <family val="1"/>
        <charset val="204"/>
      </rPr>
      <t>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</si>
</sst>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36">
    <xf numFmtId="0" fontId="0" fillId="0" borderId="0" xfId="0"/>
    <xf numFmtId="0" fontId="0" fillId="0" borderId="0" xfId="0" applyProtection="1">
      <protection locked="0"/>
    </xf>
    <xf numFmtId="0" fontId="5" fillId="0" borderId="2" xfId="5" applyNumberFormat="1" applyFont="1" applyProtection="1">
      <alignment vertical="top" wrapText="1"/>
    </xf>
    <xf numFmtId="1" fontId="6" fillId="0" borderId="2" xfId="6" applyNumberFormat="1" applyFont="1" applyProtection="1">
      <alignment horizontal="center" vertical="top" shrinkToFit="1"/>
    </xf>
    <xf numFmtId="0" fontId="6" fillId="0" borderId="1" xfId="2" applyNumberFormat="1" applyFont="1" applyProtection="1"/>
    <xf numFmtId="0" fontId="6" fillId="0" borderId="2" xfId="5" applyNumberFormat="1" applyFont="1" applyProtection="1">
      <alignment vertical="top" wrapText="1"/>
    </xf>
    <xf numFmtId="1" fontId="5" fillId="0" borderId="2" xfId="6" applyNumberFormat="1" applyFont="1" applyProtection="1">
      <alignment horizontal="center" vertical="top" shrinkToFit="1"/>
    </xf>
    <xf numFmtId="0" fontId="6" fillId="0" borderId="2" xfId="5" applyNumberFormat="1" applyFont="1" applyFill="1" applyProtection="1">
      <alignment vertical="top" wrapText="1"/>
    </xf>
    <xf numFmtId="1" fontId="6" fillId="0" borderId="2" xfId="6" applyNumberFormat="1" applyFont="1" applyFill="1" applyProtection="1">
      <alignment horizontal="center" vertical="top" shrinkToFit="1"/>
    </xf>
    <xf numFmtId="1" fontId="6" fillId="5" borderId="2" xfId="6" applyNumberFormat="1" applyFont="1" applyFill="1" applyProtection="1">
      <alignment horizontal="center" vertical="top" shrinkToFit="1"/>
    </xf>
    <xf numFmtId="0" fontId="7" fillId="0" borderId="1" xfId="1" applyFont="1">
      <alignment horizontal="center"/>
    </xf>
    <xf numFmtId="0" fontId="9" fillId="0" borderId="0" xfId="0" applyFont="1" applyAlignment="1">
      <alignment horizontal="center"/>
    </xf>
    <xf numFmtId="0" fontId="6" fillId="0" borderId="1" xfId="4" applyNumberFormat="1" applyFont="1" applyBorder="1" applyAlignment="1" applyProtection="1">
      <alignment horizontal="right"/>
    </xf>
    <xf numFmtId="0" fontId="10" fillId="0" borderId="1" xfId="0" applyFont="1" applyBorder="1" applyAlignment="1">
      <alignment horizontal="right"/>
    </xf>
    <xf numFmtId="0" fontId="11" fillId="0" borderId="0" xfId="0" applyFont="1" applyProtection="1">
      <protection locked="0"/>
    </xf>
    <xf numFmtId="0" fontId="6" fillId="0" borderId="1" xfId="3" applyFont="1">
      <alignment horizontal="right"/>
    </xf>
    <xf numFmtId="0" fontId="6" fillId="0" borderId="2" xfId="4" applyNumberFormat="1" applyFont="1" applyProtection="1">
      <alignment horizontal="center" vertical="center" wrapText="1"/>
    </xf>
    <xf numFmtId="0" fontId="7" fillId="0" borderId="1" xfId="1" applyFont="1">
      <alignment horizontal="center"/>
    </xf>
    <xf numFmtId="49" fontId="6" fillId="0" borderId="2" xfId="6" applyNumberFormat="1" applyFont="1" applyProtection="1">
      <alignment horizontal="center" vertical="top" shrinkToFit="1"/>
    </xf>
    <xf numFmtId="164" fontId="5" fillId="0" borderId="2" xfId="7" applyNumberFormat="1" applyFont="1" applyFill="1" applyProtection="1">
      <alignment horizontal="right" vertical="top" shrinkToFit="1"/>
    </xf>
    <xf numFmtId="164" fontId="6" fillId="0" borderId="2" xfId="7" applyNumberFormat="1" applyFont="1" applyFill="1" applyProtection="1">
      <alignment horizontal="right" vertical="top" shrinkToFit="1"/>
    </xf>
    <xf numFmtId="164" fontId="6" fillId="5" borderId="2" xfId="7" applyNumberFormat="1" applyFont="1" applyFill="1" applyProtection="1">
      <alignment horizontal="right" vertical="top" shrinkToFit="1"/>
    </xf>
    <xf numFmtId="164" fontId="5" fillId="5" borderId="2" xfId="7" applyNumberFormat="1" applyFont="1" applyFill="1" applyProtection="1">
      <alignment horizontal="right" vertical="top" shrinkToFit="1"/>
    </xf>
    <xf numFmtId="164" fontId="10" fillId="5" borderId="2" xfId="7" applyNumberFormat="1" applyFont="1" applyFill="1" applyProtection="1">
      <alignment horizontal="right" vertical="top" shrinkToFit="1"/>
    </xf>
    <xf numFmtId="164" fontId="5" fillId="0" borderId="4" xfId="10" applyNumberFormat="1" applyFont="1" applyFill="1" applyBorder="1" applyProtection="1">
      <alignment horizontal="right" vertical="top" shrinkToFit="1"/>
    </xf>
    <xf numFmtId="0" fontId="0" fillId="0" borderId="5" xfId="0" applyBorder="1" applyAlignment="1" applyProtection="1">
      <alignment wrapText="1"/>
      <protection locked="0"/>
    </xf>
    <xf numFmtId="0" fontId="5" fillId="0" borderId="6" xfId="9" applyNumberFormat="1" applyFont="1" applyBorder="1" applyProtection="1">
      <alignment horizontal="right"/>
    </xf>
    <xf numFmtId="0" fontId="5" fillId="0" borderId="7" xfId="9" applyFont="1" applyBorder="1">
      <alignment horizontal="right"/>
    </xf>
    <xf numFmtId="0" fontId="5" fillId="0" borderId="1" xfId="4" applyNumberFormat="1" applyFont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3" applyNumberFormat="1" applyFont="1" applyProtection="1">
      <alignment horizontal="right"/>
    </xf>
    <xf numFmtId="0" fontId="6" fillId="0" borderId="1" xfId="3" applyFont="1">
      <alignment horizontal="right"/>
    </xf>
    <xf numFmtId="0" fontId="5" fillId="0" borderId="1" xfId="4" applyFont="1" applyBorder="1" applyAlignment="1" applyProtection="1">
      <alignment horizontal="center"/>
      <protection locked="0"/>
    </xf>
    <xf numFmtId="0" fontId="6" fillId="0" borderId="1" xfId="4" applyNumberFormat="1" applyFont="1" applyBorder="1" applyAlignment="1" applyProtection="1">
      <alignment horizontal="right"/>
    </xf>
    <xf numFmtId="0" fontId="10" fillId="0" borderId="1" xfId="0" applyFont="1" applyBorder="1" applyAlignment="1">
      <alignment horizontal="right"/>
    </xf>
    <xf numFmtId="0" fontId="0" fillId="0" borderId="0" xfId="0" applyAlignment="1"/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showGridLines="0" tabSelected="1" view="pageBreakPreview" zoomScaleNormal="100" zoomScaleSheetLayoutView="100" workbookViewId="0">
      <pane ySplit="10" topLeftCell="A158" activePane="bottomLeft" state="frozen"/>
      <selection pane="bottomLeft" activeCell="D105" sqref="D105"/>
    </sheetView>
  </sheetViews>
  <sheetFormatPr defaultColWidth="9.109375" defaultRowHeight="14.4" outlineLevelRow="3" x14ac:dyDescent="0.3"/>
  <cols>
    <col min="1" max="1" width="80.109375" style="1" customWidth="1"/>
    <col min="2" max="2" width="11.6640625" style="1" customWidth="1"/>
    <col min="3" max="3" width="13.33203125" style="1" customWidth="1"/>
    <col min="4" max="4" width="13.6640625" style="1" customWidth="1"/>
    <col min="5" max="5" width="9.109375" style="1" hidden="1" customWidth="1"/>
    <col min="6" max="16384" width="9.109375" style="1"/>
  </cols>
  <sheetData>
    <row r="1" spans="1:4" x14ac:dyDescent="0.3">
      <c r="A1" s="14" t="s">
        <v>281</v>
      </c>
      <c r="B1" s="14"/>
      <c r="C1" s="14"/>
      <c r="D1" s="14"/>
    </row>
    <row r="2" spans="1:4" x14ac:dyDescent="0.3">
      <c r="A2" s="33" t="s">
        <v>301</v>
      </c>
      <c r="B2" s="34"/>
      <c r="C2" s="35"/>
      <c r="D2" s="35"/>
    </row>
    <row r="3" spans="1:4" x14ac:dyDescent="0.3">
      <c r="A3" s="33" t="s">
        <v>285</v>
      </c>
      <c r="B3" s="34"/>
      <c r="C3" s="35"/>
      <c r="D3" s="35"/>
    </row>
    <row r="4" spans="1:4" ht="12" customHeight="1" x14ac:dyDescent="0.3">
      <c r="A4" s="33" t="s">
        <v>286</v>
      </c>
      <c r="B4" s="34"/>
      <c r="C4" s="35"/>
      <c r="D4" s="35"/>
    </row>
    <row r="5" spans="1:4" ht="12" customHeight="1" x14ac:dyDescent="0.3">
      <c r="A5" s="12"/>
      <c r="B5" s="13"/>
      <c r="C5" s="14"/>
      <c r="D5" s="14"/>
    </row>
    <row r="6" spans="1:4" ht="15.75" customHeight="1" x14ac:dyDescent="0.3">
      <c r="A6" s="28" t="s">
        <v>303</v>
      </c>
      <c r="B6" s="29"/>
      <c r="C6" s="11"/>
      <c r="D6" s="11"/>
    </row>
    <row r="7" spans="1:4" ht="15.6" customHeight="1" x14ac:dyDescent="0.3">
      <c r="A7" s="28" t="s">
        <v>297</v>
      </c>
      <c r="B7" s="29"/>
      <c r="C7" s="10"/>
      <c r="D7" s="10"/>
    </row>
    <row r="8" spans="1:4" ht="15.6" customHeight="1" x14ac:dyDescent="0.3">
      <c r="A8" s="28" t="s">
        <v>298</v>
      </c>
      <c r="B8" s="32"/>
      <c r="C8" s="17"/>
      <c r="D8" s="17"/>
    </row>
    <row r="9" spans="1:4" ht="12" customHeight="1" x14ac:dyDescent="0.3">
      <c r="A9" s="30"/>
      <c r="B9" s="31"/>
      <c r="C9" s="15"/>
      <c r="D9" s="15" t="s">
        <v>302</v>
      </c>
    </row>
    <row r="10" spans="1:4" ht="41.25" customHeight="1" x14ac:dyDescent="0.3">
      <c r="A10" s="16" t="s">
        <v>284</v>
      </c>
      <c r="B10" s="16" t="s">
        <v>0</v>
      </c>
      <c r="C10" s="16" t="s">
        <v>275</v>
      </c>
      <c r="D10" s="16" t="s">
        <v>276</v>
      </c>
    </row>
    <row r="11" spans="1:4" ht="26.4" x14ac:dyDescent="0.3">
      <c r="A11" s="2" t="s">
        <v>299</v>
      </c>
      <c r="B11" s="6" t="s">
        <v>1</v>
      </c>
      <c r="C11" s="19">
        <f>C12+C17+C27+C36</f>
        <v>690912.6320000001</v>
      </c>
      <c r="D11" s="19">
        <f>D12+D17+D27+D36</f>
        <v>689283.52800000005</v>
      </c>
    </row>
    <row r="12" spans="1:4" ht="26.4" outlineLevel="1" x14ac:dyDescent="0.3">
      <c r="A12" s="5" t="s">
        <v>300</v>
      </c>
      <c r="B12" s="3" t="s">
        <v>2</v>
      </c>
      <c r="C12" s="20">
        <f t="shared" ref="C12:D12" si="0">C13</f>
        <v>229182.16700000002</v>
      </c>
      <c r="D12" s="20">
        <f t="shared" si="0"/>
        <v>228553.06300000002</v>
      </c>
    </row>
    <row r="13" spans="1:4" outlineLevel="2" x14ac:dyDescent="0.3">
      <c r="A13" s="5" t="s">
        <v>3</v>
      </c>
      <c r="B13" s="3" t="s">
        <v>4</v>
      </c>
      <c r="C13" s="20">
        <f>C14+C15+C16</f>
        <v>229182.16700000002</v>
      </c>
      <c r="D13" s="20">
        <f>D14+D15+D16</f>
        <v>228553.06300000002</v>
      </c>
    </row>
    <row r="14" spans="1:4" ht="26.4" outlineLevel="3" x14ac:dyDescent="0.3">
      <c r="A14" s="5" t="s">
        <v>5</v>
      </c>
      <c r="B14" s="3" t="s">
        <v>6</v>
      </c>
      <c r="C14" s="20">
        <f>71811.606-4000-434.25-3433.472</f>
        <v>63943.883999999998</v>
      </c>
      <c r="D14" s="20">
        <f>71811.606-2000-434.25-3182.576-2880</f>
        <v>63314.78</v>
      </c>
    </row>
    <row r="15" spans="1:4" ht="29.4" customHeight="1" outlineLevel="3" x14ac:dyDescent="0.3">
      <c r="A15" s="5" t="s">
        <v>7</v>
      </c>
      <c r="B15" s="3" t="s">
        <v>8</v>
      </c>
      <c r="C15" s="21">
        <v>157421.50700000001</v>
      </c>
      <c r="D15" s="21">
        <v>157421.50700000001</v>
      </c>
    </row>
    <row r="16" spans="1:4" ht="39.6" customHeight="1" outlineLevel="3" x14ac:dyDescent="0.3">
      <c r="A16" s="5" t="s">
        <v>9</v>
      </c>
      <c r="B16" s="3" t="s">
        <v>10</v>
      </c>
      <c r="C16" s="21">
        <v>7816.7759999999998</v>
      </c>
      <c r="D16" s="21">
        <v>7816.7759999999998</v>
      </c>
    </row>
    <row r="17" spans="1:4" ht="28.2" customHeight="1" outlineLevel="1" x14ac:dyDescent="0.3">
      <c r="A17" s="5" t="s">
        <v>287</v>
      </c>
      <c r="B17" s="3" t="s">
        <v>11</v>
      </c>
      <c r="C17" s="21">
        <f>C18+C23+C25</f>
        <v>413538.07500000001</v>
      </c>
      <c r="D17" s="21">
        <f>D18+D23+D25</f>
        <v>412538.07500000001</v>
      </c>
    </row>
    <row r="18" spans="1:4" ht="26.4" outlineLevel="2" x14ac:dyDescent="0.3">
      <c r="A18" s="5" t="s">
        <v>12</v>
      </c>
      <c r="B18" s="3" t="s">
        <v>13</v>
      </c>
      <c r="C18" s="21">
        <f t="shared" ref="C18:D18" si="1">C19+C20+C21+C22</f>
        <v>408928.07500000001</v>
      </c>
      <c r="D18" s="21">
        <f t="shared" si="1"/>
        <v>407928.07500000001</v>
      </c>
    </row>
    <row r="19" spans="1:4" outlineLevel="3" x14ac:dyDescent="0.3">
      <c r="A19" s="5" t="s">
        <v>14</v>
      </c>
      <c r="B19" s="3" t="s">
        <v>15</v>
      </c>
      <c r="C19" s="21">
        <v>45</v>
      </c>
      <c r="D19" s="21">
        <v>45</v>
      </c>
    </row>
    <row r="20" spans="1:4" ht="26.4" outlineLevel="3" x14ac:dyDescent="0.3">
      <c r="A20" s="5" t="s">
        <v>5</v>
      </c>
      <c r="B20" s="3" t="s">
        <v>16</v>
      </c>
      <c r="C20" s="21">
        <f>103139.959-6000-461.4-5000</f>
        <v>91678.559000000008</v>
      </c>
      <c r="D20" s="21">
        <f>103139.959-461.4-12000</f>
        <v>90678.559000000008</v>
      </c>
    </row>
    <row r="21" spans="1:4" ht="41.25" customHeight="1" outlineLevel="3" x14ac:dyDescent="0.3">
      <c r="A21" s="5" t="s">
        <v>17</v>
      </c>
      <c r="B21" s="3" t="s">
        <v>18</v>
      </c>
      <c r="C21" s="21">
        <v>295938.49900000001</v>
      </c>
      <c r="D21" s="21">
        <v>295938.49900000001</v>
      </c>
    </row>
    <row r="22" spans="1:4" ht="29.25" customHeight="1" outlineLevel="3" x14ac:dyDescent="0.3">
      <c r="A22" s="5" t="s">
        <v>19</v>
      </c>
      <c r="B22" s="3" t="s">
        <v>20</v>
      </c>
      <c r="C22" s="21">
        <v>21266.017</v>
      </c>
      <c r="D22" s="21">
        <v>21266.017</v>
      </c>
    </row>
    <row r="23" spans="1:4" outlineLevel="2" x14ac:dyDescent="0.3">
      <c r="A23" s="5" t="s">
        <v>21</v>
      </c>
      <c r="B23" s="3" t="s">
        <v>22</v>
      </c>
      <c r="C23" s="21">
        <f>C24</f>
        <v>1000</v>
      </c>
      <c r="D23" s="21">
        <f>D24</f>
        <v>1000</v>
      </c>
    </row>
    <row r="24" spans="1:4" ht="26.4" outlineLevel="3" x14ac:dyDescent="0.3">
      <c r="A24" s="5" t="s">
        <v>23</v>
      </c>
      <c r="B24" s="3" t="s">
        <v>24</v>
      </c>
      <c r="C24" s="21">
        <v>1000</v>
      </c>
      <c r="D24" s="21">
        <v>1000</v>
      </c>
    </row>
    <row r="25" spans="1:4" ht="26.4" outlineLevel="2" x14ac:dyDescent="0.3">
      <c r="A25" s="5" t="s">
        <v>25</v>
      </c>
      <c r="B25" s="3" t="s">
        <v>26</v>
      </c>
      <c r="C25" s="21">
        <f t="shared" ref="C25:D25" si="2">C26</f>
        <v>3610</v>
      </c>
      <c r="D25" s="21">
        <f t="shared" si="2"/>
        <v>3610</v>
      </c>
    </row>
    <row r="26" spans="1:4" ht="27" customHeight="1" outlineLevel="3" x14ac:dyDescent="0.3">
      <c r="A26" s="5" t="s">
        <v>27</v>
      </c>
      <c r="B26" s="3" t="s">
        <v>28</v>
      </c>
      <c r="C26" s="21">
        <v>3610</v>
      </c>
      <c r="D26" s="21">
        <v>3610</v>
      </c>
    </row>
    <row r="27" spans="1:4" ht="26.4" outlineLevel="1" x14ac:dyDescent="0.3">
      <c r="A27" s="5" t="s">
        <v>29</v>
      </c>
      <c r="B27" s="3" t="s">
        <v>30</v>
      </c>
      <c r="C27" s="21">
        <f>C28+C31</f>
        <v>31187.780000000002</v>
      </c>
      <c r="D27" s="21">
        <f>D28+D31</f>
        <v>31187.780000000002</v>
      </c>
    </row>
    <row r="28" spans="1:4" ht="26.4" outlineLevel="2" x14ac:dyDescent="0.3">
      <c r="A28" s="5" t="s">
        <v>31</v>
      </c>
      <c r="B28" s="3" t="s">
        <v>32</v>
      </c>
      <c r="C28" s="21">
        <f t="shared" ref="C28:D28" si="3">C29+C30</f>
        <v>22663.722000000002</v>
      </c>
      <c r="D28" s="21">
        <f t="shared" si="3"/>
        <v>22663.722000000002</v>
      </c>
    </row>
    <row r="29" spans="1:4" outlineLevel="3" x14ac:dyDescent="0.3">
      <c r="A29" s="5" t="s">
        <v>33</v>
      </c>
      <c r="B29" s="3" t="s">
        <v>34</v>
      </c>
      <c r="C29" s="21">
        <v>300</v>
      </c>
      <c r="D29" s="21">
        <v>300</v>
      </c>
    </row>
    <row r="30" spans="1:4" ht="26.4" outlineLevel="3" x14ac:dyDescent="0.3">
      <c r="A30" s="5" t="s">
        <v>5</v>
      </c>
      <c r="B30" s="3" t="s">
        <v>35</v>
      </c>
      <c r="C30" s="21">
        <f>24533.722-1000-80-90-1000</f>
        <v>22363.722000000002</v>
      </c>
      <c r="D30" s="21">
        <f>24533.722-80-90-2000</f>
        <v>22363.722000000002</v>
      </c>
    </row>
    <row r="31" spans="1:4" outlineLevel="2" x14ac:dyDescent="0.3">
      <c r="A31" s="5" t="s">
        <v>36</v>
      </c>
      <c r="B31" s="3" t="s">
        <v>37</v>
      </c>
      <c r="C31" s="21">
        <f t="shared" ref="C31:D31" si="4">C32+C34+C35+C33</f>
        <v>8524.0580000000009</v>
      </c>
      <c r="D31" s="21">
        <f t="shared" si="4"/>
        <v>8524.0580000000009</v>
      </c>
    </row>
    <row r="32" spans="1:4" ht="25.8" customHeight="1" outlineLevel="3" x14ac:dyDescent="0.3">
      <c r="A32" s="5" t="s">
        <v>38</v>
      </c>
      <c r="B32" s="3" t="s">
        <v>39</v>
      </c>
      <c r="C32" s="21">
        <v>175</v>
      </c>
      <c r="D32" s="21">
        <v>175</v>
      </c>
    </row>
    <row r="33" spans="1:4" ht="25.8" customHeight="1" outlineLevel="3" x14ac:dyDescent="0.3">
      <c r="A33" s="5" t="s">
        <v>279</v>
      </c>
      <c r="B33" s="9" t="s">
        <v>280</v>
      </c>
      <c r="C33" s="21">
        <v>1082</v>
      </c>
      <c r="D33" s="21">
        <v>1082</v>
      </c>
    </row>
    <row r="34" spans="1:4" ht="28.8" customHeight="1" outlineLevel="3" x14ac:dyDescent="0.3">
      <c r="A34" s="5" t="s">
        <v>40</v>
      </c>
      <c r="B34" s="3" t="s">
        <v>41</v>
      </c>
      <c r="C34" s="21">
        <v>25</v>
      </c>
      <c r="D34" s="21">
        <v>25</v>
      </c>
    </row>
    <row r="35" spans="1:4" ht="39.6" outlineLevel="3" x14ac:dyDescent="0.3">
      <c r="A35" s="5" t="s">
        <v>42</v>
      </c>
      <c r="B35" s="3" t="s">
        <v>43</v>
      </c>
      <c r="C35" s="21">
        <v>7242.058</v>
      </c>
      <c r="D35" s="21">
        <v>7242.058</v>
      </c>
    </row>
    <row r="36" spans="1:4" ht="26.4" outlineLevel="1" x14ac:dyDescent="0.3">
      <c r="A36" s="5" t="s">
        <v>288</v>
      </c>
      <c r="B36" s="3" t="s">
        <v>44</v>
      </c>
      <c r="C36" s="21">
        <f t="shared" ref="C36:D36" si="5">C37+C40+C43</f>
        <v>17004.61</v>
      </c>
      <c r="D36" s="21">
        <f t="shared" si="5"/>
        <v>17004.61</v>
      </c>
    </row>
    <row r="37" spans="1:4" ht="26.4" outlineLevel="2" x14ac:dyDescent="0.3">
      <c r="A37" s="5" t="s">
        <v>45</v>
      </c>
      <c r="B37" s="3" t="s">
        <v>46</v>
      </c>
      <c r="C37" s="21">
        <f t="shared" ref="C37:D37" si="6">C38+C39</f>
        <v>16568.396000000001</v>
      </c>
      <c r="D37" s="21">
        <f t="shared" si="6"/>
        <v>16568.396000000001</v>
      </c>
    </row>
    <row r="38" spans="1:4" ht="26.4" outlineLevel="3" x14ac:dyDescent="0.3">
      <c r="A38" s="5" t="s">
        <v>47</v>
      </c>
      <c r="B38" s="3" t="s">
        <v>48</v>
      </c>
      <c r="C38" s="21">
        <v>4389.5</v>
      </c>
      <c r="D38" s="21">
        <v>4389.5</v>
      </c>
    </row>
    <row r="39" spans="1:4" ht="26.4" outlineLevel="3" x14ac:dyDescent="0.3">
      <c r="A39" s="5" t="s">
        <v>5</v>
      </c>
      <c r="B39" s="3" t="s">
        <v>49</v>
      </c>
      <c r="C39" s="21">
        <v>12178.896000000001</v>
      </c>
      <c r="D39" s="21">
        <v>12178.896000000001</v>
      </c>
    </row>
    <row r="40" spans="1:4" outlineLevel="2" x14ac:dyDescent="0.3">
      <c r="A40" s="5" t="s">
        <v>50</v>
      </c>
      <c r="B40" s="3" t="s">
        <v>51</v>
      </c>
      <c r="C40" s="21">
        <f t="shared" ref="C40:D40" si="7">C41+C42</f>
        <v>350</v>
      </c>
      <c r="D40" s="21">
        <f t="shared" si="7"/>
        <v>350</v>
      </c>
    </row>
    <row r="41" spans="1:4" outlineLevel="3" x14ac:dyDescent="0.3">
      <c r="A41" s="5" t="s">
        <v>52</v>
      </c>
      <c r="B41" s="3" t="s">
        <v>53</v>
      </c>
      <c r="C41" s="21">
        <v>250</v>
      </c>
      <c r="D41" s="21">
        <v>250</v>
      </c>
    </row>
    <row r="42" spans="1:4" outlineLevel="3" x14ac:dyDescent="0.3">
      <c r="A42" s="5" t="s">
        <v>54</v>
      </c>
      <c r="B42" s="18" t="s">
        <v>282</v>
      </c>
      <c r="C42" s="21">
        <v>100</v>
      </c>
      <c r="D42" s="21">
        <v>100</v>
      </c>
    </row>
    <row r="43" spans="1:4" outlineLevel="2" x14ac:dyDescent="0.3">
      <c r="A43" s="5" t="s">
        <v>55</v>
      </c>
      <c r="B43" s="3" t="s">
        <v>56</v>
      </c>
      <c r="C43" s="21">
        <f t="shared" ref="C43:D43" si="8">C44</f>
        <v>86.213999999999999</v>
      </c>
      <c r="D43" s="21">
        <f t="shared" si="8"/>
        <v>86.213999999999999</v>
      </c>
    </row>
    <row r="44" spans="1:4" outlineLevel="3" x14ac:dyDescent="0.3">
      <c r="A44" s="5" t="s">
        <v>57</v>
      </c>
      <c r="B44" s="18" t="s">
        <v>283</v>
      </c>
      <c r="C44" s="21">
        <v>86.213999999999999</v>
      </c>
      <c r="D44" s="21">
        <v>86.213999999999999</v>
      </c>
    </row>
    <row r="45" spans="1:4" ht="17.399999999999999" customHeight="1" x14ac:dyDescent="0.3">
      <c r="A45" s="2" t="s">
        <v>58</v>
      </c>
      <c r="B45" s="6" t="s">
        <v>59</v>
      </c>
      <c r="C45" s="22">
        <f t="shared" ref="C45:D45" si="9">C46</f>
        <v>500</v>
      </c>
      <c r="D45" s="22">
        <f t="shared" si="9"/>
        <v>500</v>
      </c>
    </row>
    <row r="46" spans="1:4" ht="16.2" customHeight="1" outlineLevel="2" x14ac:dyDescent="0.3">
      <c r="A46" s="5" t="s">
        <v>60</v>
      </c>
      <c r="B46" s="3" t="s">
        <v>61</v>
      </c>
      <c r="C46" s="21">
        <f t="shared" ref="C46:D46" si="10">C47</f>
        <v>500</v>
      </c>
      <c r="D46" s="21">
        <f t="shared" si="10"/>
        <v>500</v>
      </c>
    </row>
    <row r="47" spans="1:4" ht="26.4" outlineLevel="3" x14ac:dyDescent="0.3">
      <c r="A47" s="5" t="s">
        <v>62</v>
      </c>
      <c r="B47" s="3" t="s">
        <v>63</v>
      </c>
      <c r="C47" s="21">
        <v>500</v>
      </c>
      <c r="D47" s="21">
        <v>500</v>
      </c>
    </row>
    <row r="48" spans="1:4" ht="18" customHeight="1" x14ac:dyDescent="0.3">
      <c r="A48" s="2" t="s">
        <v>64</v>
      </c>
      <c r="B48" s="6" t="s">
        <v>65</v>
      </c>
      <c r="C48" s="22">
        <f>C49+C52+C54</f>
        <v>48711.49</v>
      </c>
      <c r="D48" s="22">
        <f>D49+D52+D54</f>
        <v>48268.869999999995</v>
      </c>
    </row>
    <row r="49" spans="1:5" ht="26.4" outlineLevel="2" x14ac:dyDescent="0.3">
      <c r="A49" s="5" t="s">
        <v>66</v>
      </c>
      <c r="B49" s="3" t="s">
        <v>67</v>
      </c>
      <c r="C49" s="21">
        <f>C50+C51</f>
        <v>23358.152999999998</v>
      </c>
      <c r="D49" s="21">
        <f>D50+D51</f>
        <v>21415.532999999999</v>
      </c>
    </row>
    <row r="50" spans="1:5" ht="26.4" outlineLevel="3" x14ac:dyDescent="0.3">
      <c r="A50" s="5" t="s">
        <v>5</v>
      </c>
      <c r="B50" s="3" t="s">
        <v>68</v>
      </c>
      <c r="C50" s="21">
        <f>12665.543-57.38</f>
        <v>12608.163</v>
      </c>
      <c r="D50" s="21">
        <f>12665.543-2000</f>
        <v>10665.543</v>
      </c>
    </row>
    <row r="51" spans="1:5" ht="26.4" outlineLevel="3" x14ac:dyDescent="0.3">
      <c r="A51" s="5" t="s">
        <v>69</v>
      </c>
      <c r="B51" s="3" t="s">
        <v>70</v>
      </c>
      <c r="C51" s="21">
        <v>10749.99</v>
      </c>
      <c r="D51" s="21">
        <f>10749.99</f>
        <v>10749.99</v>
      </c>
    </row>
    <row r="52" spans="1:5" ht="27.6" customHeight="1" outlineLevel="2" x14ac:dyDescent="0.3">
      <c r="A52" s="5" t="s">
        <v>71</v>
      </c>
      <c r="B52" s="3" t="s">
        <v>72</v>
      </c>
      <c r="C52" s="21">
        <f t="shared" ref="C52:D52" si="11">C53</f>
        <v>24988.337</v>
      </c>
      <c r="D52" s="21">
        <f t="shared" si="11"/>
        <v>26488.337</v>
      </c>
    </row>
    <row r="53" spans="1:5" ht="26.4" outlineLevel="3" x14ac:dyDescent="0.3">
      <c r="A53" s="5" t="s">
        <v>5</v>
      </c>
      <c r="B53" s="3" t="s">
        <v>73</v>
      </c>
      <c r="C53" s="21">
        <f>29163.337-1500-2675</f>
        <v>24988.337</v>
      </c>
      <c r="D53" s="21">
        <f>29163.337-2675</f>
        <v>26488.337</v>
      </c>
    </row>
    <row r="54" spans="1:5" ht="19.5" customHeight="1" outlineLevel="2" x14ac:dyDescent="0.3">
      <c r="A54" s="5" t="s">
        <v>74</v>
      </c>
      <c r="B54" s="3" t="s">
        <v>75</v>
      </c>
      <c r="C54" s="21">
        <f t="shared" ref="C54:D54" si="12">C55+C56</f>
        <v>365</v>
      </c>
      <c r="D54" s="21">
        <f t="shared" si="12"/>
        <v>365</v>
      </c>
    </row>
    <row r="55" spans="1:5" ht="39.6" outlineLevel="3" x14ac:dyDescent="0.3">
      <c r="A55" s="5" t="s">
        <v>76</v>
      </c>
      <c r="B55" s="3" t="s">
        <v>77</v>
      </c>
      <c r="C55" s="21">
        <v>240</v>
      </c>
      <c r="D55" s="21">
        <v>240</v>
      </c>
    </row>
    <row r="56" spans="1:5" ht="28.2" customHeight="1" outlineLevel="3" x14ac:dyDescent="0.3">
      <c r="A56" s="5" t="s">
        <v>78</v>
      </c>
      <c r="B56" s="3" t="s">
        <v>79</v>
      </c>
      <c r="C56" s="21">
        <v>125</v>
      </c>
      <c r="D56" s="21">
        <v>125</v>
      </c>
    </row>
    <row r="57" spans="1:5" ht="26.4" x14ac:dyDescent="0.3">
      <c r="A57" s="2" t="s">
        <v>289</v>
      </c>
      <c r="B57" s="6" t="s">
        <v>80</v>
      </c>
      <c r="C57" s="22">
        <f>C58+C60</f>
        <v>1467.223</v>
      </c>
      <c r="D57" s="22">
        <f>D58+D60</f>
        <v>1000</v>
      </c>
    </row>
    <row r="58" spans="1:5" outlineLevel="2" x14ac:dyDescent="0.3">
      <c r="A58" s="5" t="s">
        <v>81</v>
      </c>
      <c r="B58" s="3" t="s">
        <v>82</v>
      </c>
      <c r="C58" s="21">
        <f t="shared" ref="C58:D58" si="13">C59</f>
        <v>1000</v>
      </c>
      <c r="D58" s="21">
        <f t="shared" si="13"/>
        <v>1000</v>
      </c>
    </row>
    <row r="59" spans="1:5" outlineLevel="3" x14ac:dyDescent="0.3">
      <c r="A59" s="5" t="s">
        <v>83</v>
      </c>
      <c r="B59" s="3" t="s">
        <v>84</v>
      </c>
      <c r="C59" s="21">
        <f>800+150+50</f>
        <v>1000</v>
      </c>
      <c r="D59" s="21">
        <f>800+150+50</f>
        <v>1000</v>
      </c>
    </row>
    <row r="60" spans="1:5" ht="26.4" outlineLevel="2" x14ac:dyDescent="0.3">
      <c r="A60" s="5" t="s">
        <v>85</v>
      </c>
      <c r="B60" s="3" t="s">
        <v>86</v>
      </c>
      <c r="C60" s="21">
        <f>C61</f>
        <v>467.22300000000001</v>
      </c>
      <c r="D60" s="21">
        <f>D61</f>
        <v>0</v>
      </c>
    </row>
    <row r="61" spans="1:5" ht="40.200000000000003" customHeight="1" outlineLevel="3" x14ac:dyDescent="0.3">
      <c r="A61" s="5" t="s">
        <v>87</v>
      </c>
      <c r="B61" s="3" t="s">
        <v>88</v>
      </c>
      <c r="C61" s="21">
        <f>467.223</f>
        <v>467.22300000000001</v>
      </c>
      <c r="D61" s="21">
        <v>0</v>
      </c>
      <c r="E61" s="25"/>
    </row>
    <row r="62" spans="1:5" ht="31.8" customHeight="1" x14ac:dyDescent="0.3">
      <c r="A62" s="2" t="s">
        <v>306</v>
      </c>
      <c r="B62" s="6" t="s">
        <v>89</v>
      </c>
      <c r="C62" s="22">
        <f t="shared" ref="C62:D63" si="14">C63</f>
        <v>1046.2179999999998</v>
      </c>
      <c r="D62" s="22">
        <f t="shared" si="14"/>
        <v>1046.2179999999998</v>
      </c>
    </row>
    <row r="63" spans="1:5" ht="26.4" outlineLevel="2" x14ac:dyDescent="0.3">
      <c r="A63" s="5" t="s">
        <v>90</v>
      </c>
      <c r="B63" s="3" t="s">
        <v>91</v>
      </c>
      <c r="C63" s="21">
        <f t="shared" si="14"/>
        <v>1046.2179999999998</v>
      </c>
      <c r="D63" s="21">
        <f t="shared" si="14"/>
        <v>1046.2179999999998</v>
      </c>
    </row>
    <row r="64" spans="1:5" ht="27" customHeight="1" outlineLevel="3" x14ac:dyDescent="0.3">
      <c r="A64" s="5" t="s">
        <v>92</v>
      </c>
      <c r="B64" s="3" t="s">
        <v>93</v>
      </c>
      <c r="C64" s="21">
        <f>70.568+434.25+461.4+80</f>
        <v>1046.2179999999998</v>
      </c>
      <c r="D64" s="21">
        <f>70.568+434.25+461.4+80</f>
        <v>1046.2179999999998</v>
      </c>
    </row>
    <row r="65" spans="1:4" ht="26.4" x14ac:dyDescent="0.3">
      <c r="A65" s="2" t="s">
        <v>290</v>
      </c>
      <c r="B65" s="6" t="s">
        <v>94</v>
      </c>
      <c r="C65" s="22">
        <f t="shared" ref="C65:D65" si="15">C66</f>
        <v>760</v>
      </c>
      <c r="D65" s="22">
        <f t="shared" si="15"/>
        <v>760</v>
      </c>
    </row>
    <row r="66" spans="1:4" ht="26.4" outlineLevel="2" x14ac:dyDescent="0.3">
      <c r="A66" s="5" t="s">
        <v>95</v>
      </c>
      <c r="B66" s="3" t="s">
        <v>96</v>
      </c>
      <c r="C66" s="21">
        <f t="shared" ref="C66:D66" si="16">C67</f>
        <v>760</v>
      </c>
      <c r="D66" s="21">
        <f t="shared" si="16"/>
        <v>760</v>
      </c>
    </row>
    <row r="67" spans="1:4" ht="43.5" customHeight="1" outlineLevel="3" x14ac:dyDescent="0.3">
      <c r="A67" s="5" t="s">
        <v>97</v>
      </c>
      <c r="B67" s="3" t="s">
        <v>98</v>
      </c>
      <c r="C67" s="21">
        <v>760</v>
      </c>
      <c r="D67" s="21">
        <v>760</v>
      </c>
    </row>
    <row r="68" spans="1:4" ht="26.4" x14ac:dyDescent="0.3">
      <c r="A68" s="2" t="s">
        <v>99</v>
      </c>
      <c r="B68" s="6" t="s">
        <v>100</v>
      </c>
      <c r="C68" s="22">
        <f t="shared" ref="C68:D68" si="17">C69</f>
        <v>50</v>
      </c>
      <c r="D68" s="22">
        <f t="shared" si="17"/>
        <v>20</v>
      </c>
    </row>
    <row r="69" spans="1:4" ht="26.4" outlineLevel="2" x14ac:dyDescent="0.3">
      <c r="A69" s="5" t="s">
        <v>101</v>
      </c>
      <c r="B69" s="3" t="s">
        <v>102</v>
      </c>
      <c r="C69" s="21">
        <f t="shared" ref="C69:D69" si="18">C70</f>
        <v>50</v>
      </c>
      <c r="D69" s="21">
        <f t="shared" si="18"/>
        <v>20</v>
      </c>
    </row>
    <row r="70" spans="1:4" outlineLevel="3" x14ac:dyDescent="0.3">
      <c r="A70" s="5" t="s">
        <v>103</v>
      </c>
      <c r="B70" s="3" t="s">
        <v>104</v>
      </c>
      <c r="C70" s="21">
        <v>50</v>
      </c>
      <c r="D70" s="21">
        <v>20</v>
      </c>
    </row>
    <row r="71" spans="1:4" ht="26.4" x14ac:dyDescent="0.3">
      <c r="A71" s="2" t="s">
        <v>291</v>
      </c>
      <c r="B71" s="6" t="s">
        <v>105</v>
      </c>
      <c r="C71" s="22">
        <f t="shared" ref="C71:D71" si="19">C72</f>
        <v>2054</v>
      </c>
      <c r="D71" s="22">
        <f t="shared" si="19"/>
        <v>2054</v>
      </c>
    </row>
    <row r="72" spans="1:4" outlineLevel="2" x14ac:dyDescent="0.3">
      <c r="A72" s="5" t="s">
        <v>106</v>
      </c>
      <c r="B72" s="3" t="s">
        <v>107</v>
      </c>
      <c r="C72" s="21">
        <f t="shared" ref="C72:D72" si="20">C73+C74+C75</f>
        <v>2054</v>
      </c>
      <c r="D72" s="21">
        <f t="shared" si="20"/>
        <v>2054</v>
      </c>
    </row>
    <row r="73" spans="1:4" outlineLevel="3" x14ac:dyDescent="0.3">
      <c r="A73" s="5" t="s">
        <v>108</v>
      </c>
      <c r="B73" s="3" t="s">
        <v>109</v>
      </c>
      <c r="C73" s="21">
        <v>54</v>
      </c>
      <c r="D73" s="21">
        <v>54</v>
      </c>
    </row>
    <row r="74" spans="1:4" ht="26.4" outlineLevel="3" x14ac:dyDescent="0.3">
      <c r="A74" s="5" t="s">
        <v>110</v>
      </c>
      <c r="B74" s="3" t="s">
        <v>111</v>
      </c>
      <c r="C74" s="21">
        <v>1000</v>
      </c>
      <c r="D74" s="21">
        <v>1000</v>
      </c>
    </row>
    <row r="75" spans="1:4" outlineLevel="3" x14ac:dyDescent="0.3">
      <c r="A75" s="5" t="s">
        <v>112</v>
      </c>
      <c r="B75" s="3" t="s">
        <v>113</v>
      </c>
      <c r="C75" s="21">
        <v>1000</v>
      </c>
      <c r="D75" s="21">
        <v>1000</v>
      </c>
    </row>
    <row r="76" spans="1:4" ht="26.4" x14ac:dyDescent="0.3">
      <c r="A76" s="2" t="s">
        <v>292</v>
      </c>
      <c r="B76" s="6" t="s">
        <v>114</v>
      </c>
      <c r="C76" s="22">
        <f>C77+C81+C85</f>
        <v>19478.222999999998</v>
      </c>
      <c r="D76" s="22">
        <f>D77+D81+D85</f>
        <v>19478.222999999998</v>
      </c>
    </row>
    <row r="77" spans="1:4" ht="26.4" outlineLevel="1" x14ac:dyDescent="0.3">
      <c r="A77" s="5" t="s">
        <v>115</v>
      </c>
      <c r="B77" s="3" t="s">
        <v>116</v>
      </c>
      <c r="C77" s="21">
        <f t="shared" ref="C77:D77" si="21">C78</f>
        <v>14775</v>
      </c>
      <c r="D77" s="21">
        <f t="shared" si="21"/>
        <v>14775</v>
      </c>
    </row>
    <row r="78" spans="1:4" ht="26.4" outlineLevel="2" x14ac:dyDescent="0.3">
      <c r="A78" s="5" t="s">
        <v>117</v>
      </c>
      <c r="B78" s="3" t="s">
        <v>118</v>
      </c>
      <c r="C78" s="21">
        <f>C79+C80</f>
        <v>14775</v>
      </c>
      <c r="D78" s="21">
        <f>D79+D80</f>
        <v>14775</v>
      </c>
    </row>
    <row r="79" spans="1:4" ht="17.25" customHeight="1" outlineLevel="3" x14ac:dyDescent="0.3">
      <c r="A79" s="5" t="s">
        <v>119</v>
      </c>
      <c r="B79" s="3" t="s">
        <v>120</v>
      </c>
      <c r="C79" s="23">
        <v>10775</v>
      </c>
      <c r="D79" s="23">
        <v>10775</v>
      </c>
    </row>
    <row r="80" spans="1:4" ht="18" customHeight="1" outlineLevel="3" x14ac:dyDescent="0.3">
      <c r="A80" s="5" t="s">
        <v>121</v>
      </c>
      <c r="B80" s="3" t="s">
        <v>122</v>
      </c>
      <c r="C80" s="23">
        <v>4000</v>
      </c>
      <c r="D80" s="23">
        <v>4000</v>
      </c>
    </row>
    <row r="81" spans="1:4" outlineLevel="1" x14ac:dyDescent="0.3">
      <c r="A81" s="5" t="s">
        <v>123</v>
      </c>
      <c r="B81" s="3" t="s">
        <v>124</v>
      </c>
      <c r="C81" s="21">
        <f t="shared" ref="C81:D81" si="22">C82</f>
        <v>3203.223</v>
      </c>
      <c r="D81" s="21">
        <f t="shared" si="22"/>
        <v>3203.223</v>
      </c>
    </row>
    <row r="82" spans="1:4" ht="26.4" outlineLevel="2" x14ac:dyDescent="0.3">
      <c r="A82" s="5" t="s">
        <v>125</v>
      </c>
      <c r="B82" s="3" t="s">
        <v>126</v>
      </c>
      <c r="C82" s="21">
        <f t="shared" ref="C82:D82" si="23">C83+C84</f>
        <v>3203.223</v>
      </c>
      <c r="D82" s="21">
        <f t="shared" si="23"/>
        <v>3203.223</v>
      </c>
    </row>
    <row r="83" spans="1:4" ht="39.6" outlineLevel="3" x14ac:dyDescent="0.3">
      <c r="A83" s="5" t="s">
        <v>127</v>
      </c>
      <c r="B83" s="3" t="s">
        <v>128</v>
      </c>
      <c r="C83" s="21">
        <v>3200</v>
      </c>
      <c r="D83" s="21">
        <v>3200</v>
      </c>
    </row>
    <row r="84" spans="1:4" ht="42.75" customHeight="1" outlineLevel="3" x14ac:dyDescent="0.3">
      <c r="A84" s="5" t="s">
        <v>129</v>
      </c>
      <c r="B84" s="3" t="s">
        <v>130</v>
      </c>
      <c r="C84" s="21">
        <v>3.2229999999999999</v>
      </c>
      <c r="D84" s="21">
        <v>3.2229999999999999</v>
      </c>
    </row>
    <row r="85" spans="1:4" ht="29.4" customHeight="1" outlineLevel="1" x14ac:dyDescent="0.3">
      <c r="A85" s="5" t="s">
        <v>131</v>
      </c>
      <c r="B85" s="3" t="s">
        <v>132</v>
      </c>
      <c r="C85" s="21">
        <f t="shared" ref="C85:D85" si="24">C86</f>
        <v>1500</v>
      </c>
      <c r="D85" s="21">
        <f t="shared" si="24"/>
        <v>1500</v>
      </c>
    </row>
    <row r="86" spans="1:4" outlineLevel="2" x14ac:dyDescent="0.3">
      <c r="A86" s="5" t="s">
        <v>133</v>
      </c>
      <c r="B86" s="3" t="s">
        <v>134</v>
      </c>
      <c r="C86" s="21">
        <f t="shared" ref="C86:D86" si="25">C87</f>
        <v>1500</v>
      </c>
      <c r="D86" s="21">
        <f t="shared" si="25"/>
        <v>1500</v>
      </c>
    </row>
    <row r="87" spans="1:4" outlineLevel="3" x14ac:dyDescent="0.3">
      <c r="A87" s="5" t="s">
        <v>135</v>
      </c>
      <c r="B87" s="3" t="s">
        <v>136</v>
      </c>
      <c r="C87" s="23">
        <v>1500</v>
      </c>
      <c r="D87" s="23">
        <v>1500</v>
      </c>
    </row>
    <row r="88" spans="1:4" ht="26.4" x14ac:dyDescent="0.3">
      <c r="A88" s="2" t="s">
        <v>304</v>
      </c>
      <c r="B88" s="6" t="s">
        <v>137</v>
      </c>
      <c r="C88" s="22">
        <f>C89+C92+C97</f>
        <v>2900.1350000000002</v>
      </c>
      <c r="D88" s="22">
        <f>D89+D92+D97</f>
        <v>2090</v>
      </c>
    </row>
    <row r="89" spans="1:4" outlineLevel="1" x14ac:dyDescent="0.3">
      <c r="A89" s="5" t="s">
        <v>305</v>
      </c>
      <c r="B89" s="3" t="s">
        <v>138</v>
      </c>
      <c r="C89" s="21">
        <f t="shared" ref="C89:D90" si="26">C90</f>
        <v>564</v>
      </c>
      <c r="D89" s="21">
        <f t="shared" si="26"/>
        <v>0</v>
      </c>
    </row>
    <row r="90" spans="1:4" ht="26.4" outlineLevel="2" x14ac:dyDescent="0.3">
      <c r="A90" s="5" t="s">
        <v>139</v>
      </c>
      <c r="B90" s="3" t="s">
        <v>140</v>
      </c>
      <c r="C90" s="21">
        <f t="shared" si="26"/>
        <v>564</v>
      </c>
      <c r="D90" s="21">
        <f t="shared" si="26"/>
        <v>0</v>
      </c>
    </row>
    <row r="91" spans="1:4" ht="26.4" outlineLevel="3" x14ac:dyDescent="0.3">
      <c r="A91" s="5" t="s">
        <v>141</v>
      </c>
      <c r="B91" s="3" t="s">
        <v>142</v>
      </c>
      <c r="C91" s="21">
        <v>564</v>
      </c>
      <c r="D91" s="21">
        <v>0</v>
      </c>
    </row>
    <row r="92" spans="1:4" ht="26.4" outlineLevel="1" x14ac:dyDescent="0.3">
      <c r="A92" s="5" t="s">
        <v>143</v>
      </c>
      <c r="B92" s="3" t="s">
        <v>144</v>
      </c>
      <c r="C92" s="21">
        <f>C93+C95</f>
        <v>2226</v>
      </c>
      <c r="D92" s="21">
        <f>D93+D95</f>
        <v>2090</v>
      </c>
    </row>
    <row r="93" spans="1:4" ht="26.4" outlineLevel="2" x14ac:dyDescent="0.3">
      <c r="A93" s="5" t="s">
        <v>145</v>
      </c>
      <c r="B93" s="3" t="s">
        <v>146</v>
      </c>
      <c r="C93" s="21">
        <f t="shared" ref="C93:D93" si="27">C94</f>
        <v>2000</v>
      </c>
      <c r="D93" s="21">
        <f t="shared" si="27"/>
        <v>2000</v>
      </c>
    </row>
    <row r="94" spans="1:4" outlineLevel="3" x14ac:dyDescent="0.3">
      <c r="A94" s="5" t="s">
        <v>147</v>
      </c>
      <c r="B94" s="3" t="s">
        <v>148</v>
      </c>
      <c r="C94" s="21">
        <v>2000</v>
      </c>
      <c r="D94" s="21">
        <v>2000</v>
      </c>
    </row>
    <row r="95" spans="1:4" ht="26.4" outlineLevel="2" x14ac:dyDescent="0.3">
      <c r="A95" s="5" t="s">
        <v>149</v>
      </c>
      <c r="B95" s="3" t="s">
        <v>150</v>
      </c>
      <c r="C95" s="21">
        <f t="shared" ref="C95:D95" si="28">C96</f>
        <v>226</v>
      </c>
      <c r="D95" s="21">
        <f t="shared" si="28"/>
        <v>90</v>
      </c>
    </row>
    <row r="96" spans="1:4" outlineLevel="3" x14ac:dyDescent="0.3">
      <c r="A96" s="5" t="s">
        <v>151</v>
      </c>
      <c r="B96" s="3" t="s">
        <v>152</v>
      </c>
      <c r="C96" s="21">
        <v>226</v>
      </c>
      <c r="D96" s="21">
        <v>90</v>
      </c>
    </row>
    <row r="97" spans="1:5" outlineLevel="1" x14ac:dyDescent="0.3">
      <c r="A97" s="5" t="s">
        <v>153</v>
      </c>
      <c r="B97" s="3" t="s">
        <v>154</v>
      </c>
      <c r="C97" s="21">
        <f t="shared" ref="C97:D97" si="29">C98</f>
        <v>110.13500000000001</v>
      </c>
      <c r="D97" s="21">
        <f t="shared" si="29"/>
        <v>0</v>
      </c>
    </row>
    <row r="98" spans="1:5" outlineLevel="2" x14ac:dyDescent="0.3">
      <c r="A98" s="5" t="s">
        <v>155</v>
      </c>
      <c r="B98" s="3" t="s">
        <v>156</v>
      </c>
      <c r="C98" s="21">
        <f>C99</f>
        <v>110.13500000000001</v>
      </c>
      <c r="D98" s="21">
        <f>D99</f>
        <v>0</v>
      </c>
    </row>
    <row r="99" spans="1:5" ht="26.4" outlineLevel="3" x14ac:dyDescent="0.3">
      <c r="A99" s="5" t="s">
        <v>157</v>
      </c>
      <c r="B99" s="3" t="s">
        <v>158</v>
      </c>
      <c r="C99" s="21">
        <v>110.13500000000001</v>
      </c>
      <c r="D99" s="21">
        <v>0</v>
      </c>
    </row>
    <row r="100" spans="1:5" ht="39.6" x14ac:dyDescent="0.3">
      <c r="A100" s="2" t="s">
        <v>293</v>
      </c>
      <c r="B100" s="6" t="s">
        <v>159</v>
      </c>
      <c r="C100" s="22">
        <f t="shared" ref="C100:D100" si="30">C101+C103</f>
        <v>40686.166000000005</v>
      </c>
      <c r="D100" s="22">
        <f t="shared" si="30"/>
        <v>40628.786</v>
      </c>
      <c r="E100" s="25"/>
    </row>
    <row r="101" spans="1:5" outlineLevel="2" x14ac:dyDescent="0.3">
      <c r="A101" s="5" t="s">
        <v>160</v>
      </c>
      <c r="B101" s="3" t="s">
        <v>161</v>
      </c>
      <c r="C101" s="21">
        <f t="shared" ref="C101:D101" si="31">C102</f>
        <v>11323.19</v>
      </c>
      <c r="D101" s="21">
        <f t="shared" si="31"/>
        <v>11323.19</v>
      </c>
    </row>
    <row r="102" spans="1:5" ht="26.4" outlineLevel="3" x14ac:dyDescent="0.3">
      <c r="A102" s="5" t="s">
        <v>47</v>
      </c>
      <c r="B102" s="3" t="s">
        <v>162</v>
      </c>
      <c r="C102" s="21">
        <v>11323.19</v>
      </c>
      <c r="D102" s="21">
        <v>11323.19</v>
      </c>
    </row>
    <row r="103" spans="1:5" ht="25.8" customHeight="1" outlineLevel="2" x14ac:dyDescent="0.3">
      <c r="A103" s="5" t="s">
        <v>163</v>
      </c>
      <c r="B103" s="3" t="s">
        <v>164</v>
      </c>
      <c r="C103" s="21">
        <f t="shared" ref="C103:D103" si="32">C104+C105</f>
        <v>29362.976000000002</v>
      </c>
      <c r="D103" s="21">
        <f t="shared" si="32"/>
        <v>29305.596000000001</v>
      </c>
    </row>
    <row r="104" spans="1:5" ht="26.4" outlineLevel="3" x14ac:dyDescent="0.3">
      <c r="A104" s="5" t="s">
        <v>165</v>
      </c>
      <c r="B104" s="3" t="s">
        <v>166</v>
      </c>
      <c r="C104" s="23">
        <f>5400+57.38</f>
        <v>5457.38</v>
      </c>
      <c r="D104" s="23">
        <f>5400</f>
        <v>5400</v>
      </c>
    </row>
    <row r="105" spans="1:5" ht="39.6" outlineLevel="3" x14ac:dyDescent="0.3">
      <c r="A105" s="5" t="s">
        <v>167</v>
      </c>
      <c r="B105" s="3" t="s">
        <v>168</v>
      </c>
      <c r="C105" s="21">
        <v>23905.596000000001</v>
      </c>
      <c r="D105" s="21">
        <v>23905.596000000001</v>
      </c>
    </row>
    <row r="106" spans="1:5" ht="26.4" x14ac:dyDescent="0.3">
      <c r="A106" s="2" t="s">
        <v>169</v>
      </c>
      <c r="B106" s="6" t="s">
        <v>170</v>
      </c>
      <c r="C106" s="22">
        <f t="shared" ref="C106:D107" si="33">C107</f>
        <v>50</v>
      </c>
      <c r="D106" s="22">
        <f t="shared" si="33"/>
        <v>50</v>
      </c>
    </row>
    <row r="107" spans="1:5" ht="26.4" outlineLevel="2" x14ac:dyDescent="0.3">
      <c r="A107" s="5" t="s">
        <v>171</v>
      </c>
      <c r="B107" s="3" t="s">
        <v>172</v>
      </c>
      <c r="C107" s="21">
        <f t="shared" si="33"/>
        <v>50</v>
      </c>
      <c r="D107" s="21">
        <f t="shared" si="33"/>
        <v>50</v>
      </c>
    </row>
    <row r="108" spans="1:5" ht="39.6" outlineLevel="3" x14ac:dyDescent="0.3">
      <c r="A108" s="5" t="s">
        <v>173</v>
      </c>
      <c r="B108" s="3" t="s">
        <v>174</v>
      </c>
      <c r="C108" s="21">
        <v>50</v>
      </c>
      <c r="D108" s="21">
        <v>50</v>
      </c>
    </row>
    <row r="109" spans="1:5" ht="26.4" x14ac:dyDescent="0.3">
      <c r="A109" s="2" t="s">
        <v>175</v>
      </c>
      <c r="B109" s="6" t="s">
        <v>176</v>
      </c>
      <c r="C109" s="22">
        <f t="shared" ref="C109:D110" si="34">C110</f>
        <v>5</v>
      </c>
      <c r="D109" s="22">
        <f t="shared" si="34"/>
        <v>5</v>
      </c>
    </row>
    <row r="110" spans="1:5" outlineLevel="2" x14ac:dyDescent="0.3">
      <c r="A110" s="5" t="s">
        <v>177</v>
      </c>
      <c r="B110" s="3" t="s">
        <v>178</v>
      </c>
      <c r="C110" s="21">
        <f t="shared" si="34"/>
        <v>5</v>
      </c>
      <c r="D110" s="21">
        <f t="shared" si="34"/>
        <v>5</v>
      </c>
    </row>
    <row r="111" spans="1:5" outlineLevel="3" x14ac:dyDescent="0.3">
      <c r="A111" s="5" t="s">
        <v>179</v>
      </c>
      <c r="B111" s="3" t="s">
        <v>180</v>
      </c>
      <c r="C111" s="21">
        <v>5</v>
      </c>
      <c r="D111" s="21">
        <v>5</v>
      </c>
    </row>
    <row r="112" spans="1:5" ht="26.4" x14ac:dyDescent="0.3">
      <c r="A112" s="2" t="s">
        <v>181</v>
      </c>
      <c r="B112" s="6" t="s">
        <v>182</v>
      </c>
      <c r="C112" s="22">
        <f t="shared" ref="C112:D113" si="35">C113</f>
        <v>160</v>
      </c>
      <c r="D112" s="22">
        <f t="shared" si="35"/>
        <v>160</v>
      </c>
    </row>
    <row r="113" spans="1:5" ht="26.4" outlineLevel="2" x14ac:dyDescent="0.3">
      <c r="A113" s="5" t="s">
        <v>183</v>
      </c>
      <c r="B113" s="3" t="s">
        <v>184</v>
      </c>
      <c r="C113" s="21">
        <f t="shared" si="35"/>
        <v>160</v>
      </c>
      <c r="D113" s="21">
        <f t="shared" si="35"/>
        <v>160</v>
      </c>
    </row>
    <row r="114" spans="1:5" ht="19.5" customHeight="1" outlineLevel="3" x14ac:dyDescent="0.3">
      <c r="A114" s="5" t="s">
        <v>185</v>
      </c>
      <c r="B114" s="3" t="s">
        <v>186</v>
      </c>
      <c r="C114" s="21">
        <f>70+90</f>
        <v>160</v>
      </c>
      <c r="D114" s="21">
        <f>70+90</f>
        <v>160</v>
      </c>
    </row>
    <row r="115" spans="1:5" ht="26.4" x14ac:dyDescent="0.3">
      <c r="A115" s="2" t="s">
        <v>294</v>
      </c>
      <c r="B115" s="6" t="s">
        <v>187</v>
      </c>
      <c r="C115" s="22">
        <f t="shared" ref="C115:D115" si="36">C116</f>
        <v>1200</v>
      </c>
      <c r="D115" s="22">
        <f t="shared" si="36"/>
        <v>1200</v>
      </c>
    </row>
    <row r="116" spans="1:5" ht="26.4" outlineLevel="2" x14ac:dyDescent="0.3">
      <c r="A116" s="5" t="s">
        <v>188</v>
      </c>
      <c r="B116" s="3" t="s">
        <v>189</v>
      </c>
      <c r="C116" s="21">
        <f t="shared" ref="C116:D116" si="37">C117</f>
        <v>1200</v>
      </c>
      <c r="D116" s="21">
        <f t="shared" si="37"/>
        <v>1200</v>
      </c>
    </row>
    <row r="117" spans="1:5" ht="26.4" outlineLevel="3" x14ac:dyDescent="0.3">
      <c r="A117" s="5" t="s">
        <v>190</v>
      </c>
      <c r="B117" s="3" t="s">
        <v>191</v>
      </c>
      <c r="C117" s="21">
        <v>1200</v>
      </c>
      <c r="D117" s="21">
        <v>1200</v>
      </c>
    </row>
    <row r="118" spans="1:5" ht="26.4" x14ac:dyDescent="0.3">
      <c r="A118" s="2" t="s">
        <v>192</v>
      </c>
      <c r="B118" s="6" t="s">
        <v>193</v>
      </c>
      <c r="C118" s="22">
        <f t="shared" ref="C118:D118" si="38">C119</f>
        <v>54</v>
      </c>
      <c r="D118" s="22">
        <f t="shared" si="38"/>
        <v>54</v>
      </c>
    </row>
    <row r="119" spans="1:5" ht="26.4" outlineLevel="2" x14ac:dyDescent="0.3">
      <c r="A119" s="5" t="s">
        <v>194</v>
      </c>
      <c r="B119" s="3" t="s">
        <v>195</v>
      </c>
      <c r="C119" s="21">
        <f t="shared" ref="C119:D119" si="39">C120</f>
        <v>54</v>
      </c>
      <c r="D119" s="21">
        <f t="shared" si="39"/>
        <v>54</v>
      </c>
    </row>
    <row r="120" spans="1:5" outlineLevel="3" x14ac:dyDescent="0.3">
      <c r="A120" s="5" t="s">
        <v>196</v>
      </c>
      <c r="B120" s="3" t="s">
        <v>197</v>
      </c>
      <c r="C120" s="21">
        <v>54</v>
      </c>
      <c r="D120" s="21">
        <v>54</v>
      </c>
    </row>
    <row r="121" spans="1:5" x14ac:dyDescent="0.3">
      <c r="A121" s="2" t="s">
        <v>295</v>
      </c>
      <c r="B121" s="6" t="s">
        <v>198</v>
      </c>
      <c r="C121" s="22">
        <f t="shared" ref="C121:D121" si="40">C122</f>
        <v>50</v>
      </c>
      <c r="D121" s="22">
        <f t="shared" si="40"/>
        <v>50</v>
      </c>
    </row>
    <row r="122" spans="1:5" outlineLevel="2" x14ac:dyDescent="0.3">
      <c r="A122" s="5" t="s">
        <v>199</v>
      </c>
      <c r="B122" s="3" t="s">
        <v>200</v>
      </c>
      <c r="C122" s="21">
        <f t="shared" ref="C122:D122" si="41">C123</f>
        <v>50</v>
      </c>
      <c r="D122" s="21">
        <f t="shared" si="41"/>
        <v>50</v>
      </c>
    </row>
    <row r="123" spans="1:5" outlineLevel="3" x14ac:dyDescent="0.3">
      <c r="A123" s="5" t="s">
        <v>33</v>
      </c>
      <c r="B123" s="3" t="s">
        <v>201</v>
      </c>
      <c r="C123" s="21">
        <v>50</v>
      </c>
      <c r="D123" s="21">
        <v>50</v>
      </c>
    </row>
    <row r="124" spans="1:5" ht="26.4" x14ac:dyDescent="0.3">
      <c r="A124" s="2" t="s">
        <v>296</v>
      </c>
      <c r="B124" s="6" t="s">
        <v>202</v>
      </c>
      <c r="C124" s="22">
        <f t="shared" ref="C124:D124" si="42">C125</f>
        <v>400</v>
      </c>
      <c r="D124" s="22">
        <f t="shared" si="42"/>
        <v>400</v>
      </c>
    </row>
    <row r="125" spans="1:5" ht="26.4" outlineLevel="2" x14ac:dyDescent="0.3">
      <c r="A125" s="5" t="s">
        <v>203</v>
      </c>
      <c r="B125" s="3" t="s">
        <v>204</v>
      </c>
      <c r="C125" s="21">
        <f t="shared" ref="C125:D125" si="43">C126</f>
        <v>400</v>
      </c>
      <c r="D125" s="21">
        <f t="shared" si="43"/>
        <v>400</v>
      </c>
    </row>
    <row r="126" spans="1:5" ht="26.4" outlineLevel="3" x14ac:dyDescent="0.3">
      <c r="A126" s="5" t="s">
        <v>205</v>
      </c>
      <c r="B126" s="3" t="s">
        <v>206</v>
      </c>
      <c r="C126" s="21">
        <v>400</v>
      </c>
      <c r="D126" s="21">
        <v>400</v>
      </c>
      <c r="E126" s="25"/>
    </row>
    <row r="127" spans="1:5" ht="40.799999999999997" customHeight="1" x14ac:dyDescent="0.3">
      <c r="A127" s="2" t="s">
        <v>207</v>
      </c>
      <c r="B127" s="6" t="s">
        <v>208</v>
      </c>
      <c r="C127" s="22">
        <f t="shared" ref="C127:D128" si="44">C128</f>
        <v>100</v>
      </c>
      <c r="D127" s="22">
        <f t="shared" si="44"/>
        <v>100</v>
      </c>
    </row>
    <row r="128" spans="1:5" ht="39.6" outlineLevel="2" x14ac:dyDescent="0.3">
      <c r="A128" s="5" t="s">
        <v>209</v>
      </c>
      <c r="B128" s="3" t="s">
        <v>210</v>
      </c>
      <c r="C128" s="21">
        <f t="shared" si="44"/>
        <v>100</v>
      </c>
      <c r="D128" s="21">
        <f t="shared" si="44"/>
        <v>100</v>
      </c>
    </row>
    <row r="129" spans="1:5" ht="26.4" outlineLevel="3" x14ac:dyDescent="0.3">
      <c r="A129" s="7" t="s">
        <v>278</v>
      </c>
      <c r="B129" s="8" t="s">
        <v>277</v>
      </c>
      <c r="C129" s="21">
        <v>100</v>
      </c>
      <c r="D129" s="21">
        <v>100</v>
      </c>
    </row>
    <row r="130" spans="1:5" ht="26.4" x14ac:dyDescent="0.3">
      <c r="A130" s="2" t="s">
        <v>211</v>
      </c>
      <c r="B130" s="6" t="s">
        <v>212</v>
      </c>
      <c r="C130" s="22">
        <f t="shared" ref="C130:D131" si="45">C131</f>
        <v>5</v>
      </c>
      <c r="D130" s="22">
        <f t="shared" si="45"/>
        <v>5</v>
      </c>
    </row>
    <row r="131" spans="1:5" ht="26.4" outlineLevel="2" x14ac:dyDescent="0.3">
      <c r="A131" s="5" t="s">
        <v>213</v>
      </c>
      <c r="B131" s="3" t="s">
        <v>214</v>
      </c>
      <c r="C131" s="21">
        <f t="shared" si="45"/>
        <v>5</v>
      </c>
      <c r="D131" s="21">
        <f t="shared" si="45"/>
        <v>5</v>
      </c>
    </row>
    <row r="132" spans="1:5" outlineLevel="3" x14ac:dyDescent="0.3">
      <c r="A132" s="5" t="s">
        <v>215</v>
      </c>
      <c r="B132" s="3" t="s">
        <v>216</v>
      </c>
      <c r="C132" s="21">
        <v>5</v>
      </c>
      <c r="D132" s="21">
        <v>5</v>
      </c>
    </row>
    <row r="133" spans="1:5" ht="39.6" x14ac:dyDescent="0.3">
      <c r="A133" s="2" t="s">
        <v>217</v>
      </c>
      <c r="B133" s="6" t="s">
        <v>218</v>
      </c>
      <c r="C133" s="22">
        <f t="shared" ref="C133:D134" si="46">C134</f>
        <v>5</v>
      </c>
      <c r="D133" s="22">
        <f t="shared" si="46"/>
        <v>5</v>
      </c>
    </row>
    <row r="134" spans="1:5" ht="26.4" outlineLevel="2" x14ac:dyDescent="0.3">
      <c r="A134" s="5" t="s">
        <v>219</v>
      </c>
      <c r="B134" s="3" t="s">
        <v>220</v>
      </c>
      <c r="C134" s="21">
        <f t="shared" si="46"/>
        <v>5</v>
      </c>
      <c r="D134" s="21">
        <f t="shared" si="46"/>
        <v>5</v>
      </c>
    </row>
    <row r="135" spans="1:5" outlineLevel="3" x14ac:dyDescent="0.3">
      <c r="A135" s="5" t="s">
        <v>221</v>
      </c>
      <c r="B135" s="3" t="s">
        <v>222</v>
      </c>
      <c r="C135" s="21">
        <v>5</v>
      </c>
      <c r="D135" s="21">
        <v>5</v>
      </c>
    </row>
    <row r="136" spans="1:5" x14ac:dyDescent="0.3">
      <c r="A136" s="2" t="s">
        <v>223</v>
      </c>
      <c r="B136" s="6" t="s">
        <v>224</v>
      </c>
      <c r="C136" s="22">
        <f t="shared" ref="C136:D136" si="47">C137</f>
        <v>130683.98085000002</v>
      </c>
      <c r="D136" s="22">
        <f t="shared" si="47"/>
        <v>130683.98085000002</v>
      </c>
    </row>
    <row r="137" spans="1:5" outlineLevel="2" x14ac:dyDescent="0.3">
      <c r="A137" s="5" t="s">
        <v>225</v>
      </c>
      <c r="B137" s="3" t="s">
        <v>226</v>
      </c>
      <c r="C137" s="21">
        <f>SUM(C138:C162)</f>
        <v>130683.98085000002</v>
      </c>
      <c r="D137" s="21">
        <f>SUM(D138:D162)</f>
        <v>130683.98085000002</v>
      </c>
    </row>
    <row r="138" spans="1:5" outlineLevel="3" x14ac:dyDescent="0.3">
      <c r="A138" s="5" t="s">
        <v>227</v>
      </c>
      <c r="B138" s="3" t="s">
        <v>228</v>
      </c>
      <c r="C138" s="21">
        <v>2337.71</v>
      </c>
      <c r="D138" s="21">
        <v>2337.71</v>
      </c>
    </row>
    <row r="139" spans="1:5" ht="26.4" outlineLevel="3" x14ac:dyDescent="0.3">
      <c r="A139" s="5" t="s">
        <v>47</v>
      </c>
      <c r="B139" s="3" t="s">
        <v>229</v>
      </c>
      <c r="C139" s="21">
        <v>38653</v>
      </c>
      <c r="D139" s="21">
        <v>38653</v>
      </c>
      <c r="E139" s="25"/>
    </row>
    <row r="140" spans="1:5" outlineLevel="3" x14ac:dyDescent="0.3">
      <c r="A140" s="5" t="s">
        <v>230</v>
      </c>
      <c r="B140" s="3" t="s">
        <v>231</v>
      </c>
      <c r="C140" s="21">
        <v>2033.9</v>
      </c>
      <c r="D140" s="21">
        <v>2033.9</v>
      </c>
    </row>
    <row r="141" spans="1:5" outlineLevel="3" x14ac:dyDescent="0.3">
      <c r="A141" s="5" t="s">
        <v>232</v>
      </c>
      <c r="B141" s="3" t="s">
        <v>233</v>
      </c>
      <c r="C141" s="21">
        <v>168</v>
      </c>
      <c r="D141" s="21">
        <v>168</v>
      </c>
    </row>
    <row r="142" spans="1:5" outlineLevel="3" x14ac:dyDescent="0.3">
      <c r="A142" s="5" t="s">
        <v>234</v>
      </c>
      <c r="B142" s="3" t="s">
        <v>235</v>
      </c>
      <c r="C142" s="21">
        <v>1293.8</v>
      </c>
      <c r="D142" s="21">
        <v>1293.8</v>
      </c>
    </row>
    <row r="143" spans="1:5" outlineLevel="3" x14ac:dyDescent="0.3">
      <c r="A143" s="5" t="s">
        <v>236</v>
      </c>
      <c r="B143" s="3" t="s">
        <v>237</v>
      </c>
      <c r="C143" s="21">
        <v>1600</v>
      </c>
      <c r="D143" s="21">
        <v>1600</v>
      </c>
    </row>
    <row r="144" spans="1:5" ht="26.4" outlineLevel="3" x14ac:dyDescent="0.3">
      <c r="A144" s="5" t="s">
        <v>238</v>
      </c>
      <c r="B144" s="3" t="s">
        <v>239</v>
      </c>
      <c r="C144" s="21">
        <v>1084.712</v>
      </c>
      <c r="D144" s="21">
        <v>1084.712</v>
      </c>
    </row>
    <row r="145" spans="1:5" ht="39.6" outlineLevel="3" x14ac:dyDescent="0.3">
      <c r="A145" s="5" t="s">
        <v>240</v>
      </c>
      <c r="B145" s="3" t="s">
        <v>241</v>
      </c>
      <c r="C145" s="21">
        <v>200</v>
      </c>
      <c r="D145" s="21">
        <v>200</v>
      </c>
    </row>
    <row r="146" spans="1:5" outlineLevel="3" x14ac:dyDescent="0.3">
      <c r="A146" s="5" t="s">
        <v>242</v>
      </c>
      <c r="B146" s="3" t="s">
        <v>243</v>
      </c>
      <c r="C146" s="21">
        <v>1250</v>
      </c>
      <c r="D146" s="21">
        <v>1250</v>
      </c>
    </row>
    <row r="147" spans="1:5" ht="26.4" outlineLevel="3" x14ac:dyDescent="0.3">
      <c r="A147" s="5" t="s">
        <v>110</v>
      </c>
      <c r="B147" s="3" t="s">
        <v>244</v>
      </c>
      <c r="C147" s="21">
        <v>7</v>
      </c>
      <c r="D147" s="21">
        <v>7</v>
      </c>
    </row>
    <row r="148" spans="1:5" ht="27" customHeight="1" outlineLevel="3" x14ac:dyDescent="0.3">
      <c r="A148" s="5" t="s">
        <v>245</v>
      </c>
      <c r="B148" s="3" t="s">
        <v>246</v>
      </c>
      <c r="C148" s="21">
        <v>761.7</v>
      </c>
      <c r="D148" s="21">
        <v>761.7</v>
      </c>
      <c r="E148" s="25"/>
    </row>
    <row r="149" spans="1:5" ht="26.4" outlineLevel="3" x14ac:dyDescent="0.3">
      <c r="A149" s="5" t="s">
        <v>247</v>
      </c>
      <c r="B149" s="3" t="s">
        <v>248</v>
      </c>
      <c r="C149" s="21">
        <v>50</v>
      </c>
      <c r="D149" s="21">
        <v>50</v>
      </c>
    </row>
    <row r="150" spans="1:5" ht="26.4" outlineLevel="3" x14ac:dyDescent="0.3">
      <c r="A150" s="5" t="s">
        <v>249</v>
      </c>
      <c r="B150" s="3" t="s">
        <v>250</v>
      </c>
      <c r="C150" s="21">
        <v>350.44</v>
      </c>
      <c r="D150" s="21">
        <v>350.44</v>
      </c>
    </row>
    <row r="151" spans="1:5" ht="26.4" outlineLevel="3" x14ac:dyDescent="0.3">
      <c r="A151" s="5" t="s">
        <v>251</v>
      </c>
      <c r="B151" s="3" t="s">
        <v>252</v>
      </c>
      <c r="C151" s="21">
        <v>711.33699999999999</v>
      </c>
      <c r="D151" s="21">
        <v>711.33699999999999</v>
      </c>
    </row>
    <row r="152" spans="1:5" ht="40.5" customHeight="1" outlineLevel="3" x14ac:dyDescent="0.3">
      <c r="A152" s="5" t="s">
        <v>253</v>
      </c>
      <c r="B152" s="3" t="s">
        <v>254</v>
      </c>
      <c r="C152" s="21">
        <v>2200</v>
      </c>
      <c r="D152" s="21">
        <v>2200</v>
      </c>
    </row>
    <row r="153" spans="1:5" ht="26.4" outlineLevel="3" x14ac:dyDescent="0.3">
      <c r="A153" s="5" t="s">
        <v>5</v>
      </c>
      <c r="B153" s="3" t="s">
        <v>255</v>
      </c>
      <c r="C153" s="21">
        <v>22632.18</v>
      </c>
      <c r="D153" s="21">
        <v>22632.18</v>
      </c>
    </row>
    <row r="154" spans="1:5" outlineLevel="3" x14ac:dyDescent="0.3">
      <c r="A154" s="5" t="s">
        <v>256</v>
      </c>
      <c r="B154" s="3" t="s">
        <v>257</v>
      </c>
      <c r="C154" s="21">
        <v>2442</v>
      </c>
      <c r="D154" s="21">
        <v>2442</v>
      </c>
    </row>
    <row r="155" spans="1:5" ht="26.4" outlineLevel="3" x14ac:dyDescent="0.3">
      <c r="A155" s="5" t="s">
        <v>258</v>
      </c>
      <c r="B155" s="3" t="s">
        <v>259</v>
      </c>
      <c r="C155" s="21">
        <v>1171.2159999999999</v>
      </c>
      <c r="D155" s="21">
        <v>1171.2159999999999</v>
      </c>
    </row>
    <row r="156" spans="1:5" ht="26.4" outlineLevel="3" x14ac:dyDescent="0.3">
      <c r="A156" s="5" t="s">
        <v>260</v>
      </c>
      <c r="B156" s="3" t="s">
        <v>261</v>
      </c>
      <c r="C156" s="21">
        <v>759.38699999999994</v>
      </c>
      <c r="D156" s="21">
        <v>759.38699999999994</v>
      </c>
    </row>
    <row r="157" spans="1:5" ht="26.4" outlineLevel="3" x14ac:dyDescent="0.3">
      <c r="A157" s="5" t="s">
        <v>262</v>
      </c>
      <c r="B157" s="3" t="s">
        <v>263</v>
      </c>
      <c r="C157" s="21">
        <v>557.57299999999998</v>
      </c>
      <c r="D157" s="21">
        <v>557.57299999999998</v>
      </c>
    </row>
    <row r="158" spans="1:5" ht="39.6" outlineLevel="3" x14ac:dyDescent="0.3">
      <c r="A158" s="5" t="s">
        <v>264</v>
      </c>
      <c r="B158" s="3" t="s">
        <v>265</v>
      </c>
      <c r="C158" s="21">
        <v>26576.094000000001</v>
      </c>
      <c r="D158" s="21">
        <v>26576.094000000001</v>
      </c>
    </row>
    <row r="159" spans="1:5" ht="26.4" outlineLevel="3" x14ac:dyDescent="0.3">
      <c r="A159" s="5" t="s">
        <v>266</v>
      </c>
      <c r="B159" s="3" t="s">
        <v>267</v>
      </c>
      <c r="C159" s="21">
        <v>768.47400000000005</v>
      </c>
      <c r="D159" s="21">
        <v>768.47400000000005</v>
      </c>
    </row>
    <row r="160" spans="1:5" ht="26.4" outlineLevel="3" x14ac:dyDescent="0.3">
      <c r="A160" s="5" t="s">
        <v>268</v>
      </c>
      <c r="B160" s="3" t="s">
        <v>269</v>
      </c>
      <c r="C160" s="21">
        <v>1.7778499999999999</v>
      </c>
      <c r="D160" s="21">
        <v>1.7778499999999999</v>
      </c>
    </row>
    <row r="161" spans="1:4" ht="26.4" outlineLevel="3" x14ac:dyDescent="0.3">
      <c r="A161" s="5" t="s">
        <v>270</v>
      </c>
      <c r="B161" s="3" t="s">
        <v>271</v>
      </c>
      <c r="C161" s="21">
        <v>2706.1329999999998</v>
      </c>
      <c r="D161" s="21">
        <v>2706.1329999999998</v>
      </c>
    </row>
    <row r="162" spans="1:4" ht="26.4" outlineLevel="3" x14ac:dyDescent="0.3">
      <c r="A162" s="5" t="s">
        <v>272</v>
      </c>
      <c r="B162" s="3" t="s">
        <v>273</v>
      </c>
      <c r="C162" s="21">
        <v>20367.546999999999</v>
      </c>
      <c r="D162" s="21">
        <v>20367.546999999999</v>
      </c>
    </row>
    <row r="163" spans="1:4" ht="12.75" customHeight="1" x14ac:dyDescent="0.3">
      <c r="A163" s="26" t="s">
        <v>274</v>
      </c>
      <c r="B163" s="27"/>
      <c r="C163" s="24">
        <f>C11+C45+C48+C57+C62+C65+C68+C71+C76+C88+C100+C106+C109+C112+C115+C118+C121+C124+C127+C130+C133+C136</f>
        <v>941279.06785000011</v>
      </c>
      <c r="D163" s="24">
        <f>D11+D45+D48+D57+D62+D65+D68+D71+D76+D88+D100+D106+D109+D112+D115+D118+D121+D124+D127+D130+D133+D136</f>
        <v>937842.60585000005</v>
      </c>
    </row>
    <row r="164" spans="1:4" ht="12.75" customHeight="1" x14ac:dyDescent="0.3">
      <c r="A164" s="4"/>
      <c r="B164" s="4"/>
      <c r="C164" s="4"/>
      <c r="D164" s="4"/>
    </row>
  </sheetData>
  <mergeCells count="8">
    <mergeCell ref="A2:D2"/>
    <mergeCell ref="A3:D3"/>
    <mergeCell ref="A4:D4"/>
    <mergeCell ref="A163:B163"/>
    <mergeCell ref="A6:B6"/>
    <mergeCell ref="A7:B7"/>
    <mergeCell ref="A9:B9"/>
    <mergeCell ref="A8:B8"/>
  </mergeCells>
  <pageMargins left="0.59055118110236227" right="0.19685039370078741" top="0.39370078740157483" bottom="0.39370078740157483" header="0.19685039370078741" footer="0.31496062992125984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09.2020&lt;/string&gt;&#10;  &lt;/DateInfo&gt;&#10;  &lt;Code&gt;C8975D162C7749308CEABFDA7B5A10&lt;/Code&gt;&#10;  &lt;ObjectCode&gt;SQUERY_SVOD_ROSP&lt;/ObjectCode&gt;&#10;  &lt;DocName&gt;Сводная бюджетная роспись&lt;/DocName&gt;&#10;  &lt;VariantName&gt;Программы+непрограммные направления &lt;/VariantName&gt;&#10;  &lt;VariantLink&gt;35786671&lt;/VariantLink&gt;&#10;  &lt;SvodReportLink xsi:nil=&quot;true&quot; /&gt;&#10;  &lt;ReportLink&gt;126924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E9FD557-6BF2-42CD-997F-4DEF966E312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Думу</vt:lpstr>
      <vt:lpstr>'На Думу'!Заголовки_для_печати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Светлана Цыбульская</cp:lastModifiedBy>
  <cp:lastPrinted>2020-10-29T06:21:13Z</cp:lastPrinted>
  <dcterms:created xsi:type="dcterms:W3CDTF">2020-08-28T08:12:16Z</dcterms:created>
  <dcterms:modified xsi:type="dcterms:W3CDTF">2020-10-29T06:23:55Z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20.1.16.5290 (.NET 4.0)</vt:lpwstr>
  </property>
  <property fmtid="{D5CDD505-2E9C-101B-9397-08002B2CF9AE}" pid="4" name="Версия базы">
    <vt:lpwstr>20.1.1823.7398230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BudgetSmart2020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Программы+непрограммные направления </vt:lpwstr>
  </property>
  <property fmtid="{D5CDD505-2E9C-101B-9397-08002B2CF9AE}" pid="11" name="Код отчета">
    <vt:lpwstr>C8975D162C7749308CEABFDA7B5A10</vt:lpwstr>
  </property>
  <property fmtid="{D5CDD505-2E9C-101B-9397-08002B2CF9AE}" pid="12" name="Локальная база">
    <vt:lpwstr>не используется</vt:lpwstr>
  </property>
</Properties>
</file>