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Бюджет\Бюджет 2021 года\Проект бюджета ЧМР на 2021-2023\"/>
    </mc:Choice>
  </mc:AlternateContent>
  <bookViews>
    <workbookView xWindow="0" yWindow="0" windowWidth="28692" windowHeight="11448"/>
  </bookViews>
  <sheets>
    <sheet name="На Думу" sheetId="2" r:id="rId1"/>
  </sheets>
  <definedNames>
    <definedName name="_xlnm.Print_Titles" localSheetId="0">'На Думу'!$10:$10</definedName>
  </definedNames>
  <calcPr calcId="152511"/>
</workbook>
</file>

<file path=xl/calcChain.xml><?xml version="1.0" encoding="utf-8"?>
<calcChain xmlns="http://schemas.openxmlformats.org/spreadsheetml/2006/main">
  <c r="C18" i="2" l="1"/>
  <c r="C29" i="2"/>
  <c r="C106" i="2"/>
  <c r="C24" i="2"/>
  <c r="C112" i="2" l="1"/>
  <c r="C104" i="2"/>
  <c r="C52" i="2"/>
  <c r="C150" i="2" l="1"/>
  <c r="C147" i="2"/>
  <c r="C161" i="2" l="1"/>
  <c r="C156" i="2"/>
  <c r="C152" i="2"/>
  <c r="C151" i="2"/>
  <c r="C148" i="2"/>
  <c r="C146" i="2"/>
  <c r="C139" i="2" l="1"/>
  <c r="C122" i="2"/>
  <c r="C116" i="2"/>
  <c r="C110" i="2"/>
  <c r="C88" i="2" l="1"/>
  <c r="C83" i="2" s="1"/>
  <c r="C69" i="2"/>
  <c r="C66" i="2"/>
  <c r="C65" i="2" s="1"/>
  <c r="C64" i="2"/>
  <c r="C58" i="2"/>
  <c r="C53" i="2"/>
  <c r="C51" i="2" s="1"/>
  <c r="C32" i="2"/>
  <c r="C21" i="2"/>
  <c r="C14" i="2"/>
  <c r="C13" i="2" s="1"/>
  <c r="C59" i="2" l="1"/>
  <c r="C90" i="2"/>
  <c r="C98" i="2"/>
  <c r="C101" i="2"/>
  <c r="C136" i="2"/>
  <c r="C57" i="2" l="1"/>
  <c r="C42" i="2" l="1"/>
  <c r="C33" i="2"/>
  <c r="C127" i="2" l="1"/>
  <c r="C126" i="2" s="1"/>
  <c r="C97" i="2"/>
  <c r="C89" i="2"/>
  <c r="C82" i="2"/>
  <c r="C39" i="2"/>
  <c r="C30" i="2"/>
  <c r="C142" i="2"/>
  <c r="C141" i="2" s="1"/>
  <c r="C138" i="2"/>
  <c r="C135" i="2"/>
  <c r="C133" i="2"/>
  <c r="C132" i="2" s="1"/>
  <c r="C118" i="2"/>
  <c r="C117" i="2" s="1"/>
  <c r="C111" i="2"/>
  <c r="C105" i="2"/>
  <c r="C103" i="2"/>
  <c r="C94" i="2"/>
  <c r="C93" i="2" s="1"/>
  <c r="C45" i="2"/>
  <c r="C38" i="2" l="1"/>
  <c r="C81" i="2"/>
  <c r="C100" i="2"/>
  <c r="C96" i="2" s="1"/>
  <c r="C27" i="2"/>
  <c r="C77" i="2"/>
  <c r="C19" i="2"/>
  <c r="C50" i="2" l="1"/>
  <c r="C115" i="2"/>
  <c r="C114" i="2" s="1"/>
  <c r="C12" i="2"/>
  <c r="C121" i="2"/>
  <c r="C120" i="2" s="1"/>
  <c r="C76" i="2"/>
  <c r="C74" i="2"/>
  <c r="C73" i="2" s="1"/>
  <c r="C71" i="2"/>
  <c r="C70" i="2" s="1"/>
  <c r="C68" i="2"/>
  <c r="C67" i="2" s="1"/>
  <c r="C48" i="2"/>
  <c r="C47" i="2" s="1"/>
  <c r="C109" i="2"/>
  <c r="C108" i="2" s="1"/>
  <c r="C130" i="2"/>
  <c r="C129" i="2" s="1"/>
  <c r="C124" i="2"/>
  <c r="C123" i="2" s="1"/>
  <c r="C63" i="2" l="1"/>
  <c r="C62" i="2" s="1"/>
  <c r="C11" i="2"/>
  <c r="C145" i="2"/>
  <c r="C144" i="2" l="1"/>
  <c r="C171" i="2" s="1"/>
</calcChain>
</file>

<file path=xl/sharedStrings.xml><?xml version="1.0" encoding="utf-8"?>
<sst xmlns="http://schemas.openxmlformats.org/spreadsheetml/2006/main" count="331" uniqueCount="321">
  <si>
    <t>Ц.ст.</t>
  </si>
  <si>
    <t>0100000000</t>
  </si>
  <si>
    <t>0110000000</t>
  </si>
  <si>
    <t xml:space="preserve">      Основное мероприятие "Реализация образовательных программ дошкольного образования"</t>
  </si>
  <si>
    <t>0110100000</t>
  </si>
  <si>
    <t xml:space="preserve">        Расходы на обеспечение деятельности (оказание услуг, выполнение работ) муниципальных учреждений Черниговского района</t>
  </si>
  <si>
    <t>0110170010</t>
  </si>
  <si>
    <t xml:space="preserve">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</si>
  <si>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</si>
  <si>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</si>
  <si>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</si>
  <si>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 xml:space="preserve">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</si>
  <si>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>01101S2020</t>
  </si>
  <si>
    <t>0120000000</t>
  </si>
  <si>
    <t xml:space="preserve">      Основное мероприятие "Реализация образовательных программ начального общего, основного общего и среднего общего образования"</t>
  </si>
  <si>
    <t>0120100000</t>
  </si>
  <si>
    <t xml:space="preserve">        Организация и проведение единого государственного экзамена</t>
  </si>
  <si>
    <t>0120120040</t>
  </si>
  <si>
    <t>0120170010</t>
  </si>
  <si>
    <t xml:space="preserve">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</si>
  <si>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</si>
  <si>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</si>
  <si>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</si>
  <si>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Основное мероприятие "Развитие инфраструктуры общеобразовательных организаций"</t>
  </si>
  <si>
    <t>0120200000</t>
  </si>
  <si>
    <t xml:space="preserve">        Расходы на строительство, реконструкцию и приобретение зданий муниципальных образовательных учреждений, в целях софинансирования которых из бюджета Приморского края предоставляются субсидии</t>
  </si>
  <si>
    <t>01202S2040</t>
  </si>
  <si>
    <t xml:space="preserve">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</si>
  <si>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</si>
  <si>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Предоставление мер социальной поддержки педагогическим работникам муниципальных общеобразовательных организаций</t>
  </si>
  <si>
    <t>012E500000</t>
  </si>
  <si>
    <t xml:space="preserve">        Субвенции на осуществление отдельных государственных полномочий по обеспечению мер социальной поддержки педагогическим работникам муниципальных общеобразовательных организаций</t>
  </si>
  <si>
    <t>012E593140</t>
  </si>
  <si>
    <t xml:space="preserve">    Подпрограмма "Развитие системы дополнительного образования, отдыха, оздоровления и занятости детей и подростков Черниговского района"</t>
  </si>
  <si>
    <t>0130000000</t>
  </si>
  <si>
    <t xml:space="preserve">      Основное мероприятие "Реализация дополнительных общеобразовательных программ и обеспечение условий их предоставления"</t>
  </si>
  <si>
    <t>0130100000</t>
  </si>
  <si>
    <t xml:space="preserve">        Проведение мероприятий для детей и молодежи</t>
  </si>
  <si>
    <t>0130120030</t>
  </si>
  <si>
    <t>0130170010</t>
  </si>
  <si>
    <t xml:space="preserve">      Основное мероприятие "Организация и обеспечение отдыха и оздоровления детей"</t>
  </si>
  <si>
    <t>0130200000</t>
  </si>
  <si>
    <t xml:space="preserve">        Обеспечение отдыха детей и подростков в профильных лагерях при образовательных учреждениях</t>
  </si>
  <si>
    <t>0130220060</t>
  </si>
  <si>
    <t xml:space="preserve">        Информационно-методическое и материальное обеспечение отдыха и занятости детей и подростков</t>
  </si>
  <si>
    <t>0130220080</t>
  </si>
  <si>
    <t xml:space="preserve">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</si>
  <si>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</si>
  <si>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>0140000000</t>
  </si>
  <si>
    <t xml:space="preserve">      Основное мероприятие "Обеспечение деятельности учреждений и функций органов местного самоуправления"</t>
  </si>
  <si>
    <t>0140100000</t>
  </si>
  <si>
    <t xml:space="preserve">        Руководство и управление в сфере установленных функций органов местного  самоуправления Черниговского муниципального района</t>
  </si>
  <si>
    <t>0140110030</t>
  </si>
  <si>
    <t>0140170010</t>
  </si>
  <si>
    <t xml:space="preserve">      Основное мероприятие "Развитие кадрового потенциала системы образования"</t>
  </si>
  <si>
    <t>0140200000</t>
  </si>
  <si>
    <t xml:space="preserve">        Повышение квалификации педагогических кадров</t>
  </si>
  <si>
    <t>0140220100</t>
  </si>
  <si>
    <t xml:space="preserve">        Поощрение учителей</t>
  </si>
  <si>
    <t xml:space="preserve">      Основное мероприятие "Поддержка талантливой молодежи"</t>
  </si>
  <si>
    <t>0140300000</t>
  </si>
  <si>
    <t xml:space="preserve">        Поддержка талантливой молодежи Черниговского района</t>
  </si>
  <si>
    <t xml:space="preserve">  Муниципальная программа "Комплексное развитие сельских территорий" на 2020-2025 годы</t>
  </si>
  <si>
    <t>0200000000</t>
  </si>
  <si>
    <t xml:space="preserve">      Основное направление "Социальные выплаты отдельным категориям граждан на обеспечение жильем"</t>
  </si>
  <si>
    <t>0200100000</t>
  </si>
  <si>
    <t xml:space="preserve">        Социальные выплаты на строительство (приобретение) жилья гражданам, проживающим на сельских территориях Черниговского района</t>
  </si>
  <si>
    <t>0200180020</t>
  </si>
  <si>
    <t xml:space="preserve">  Муниципальная программа "Развитие культуры в Черниговском районе" на 2017-2024 годы</t>
  </si>
  <si>
    <t>0300000000</t>
  </si>
  <si>
    <t xml:space="preserve">      Основное мероприятие "Обеспечение деятельности и поддержка учреждений культуры Черниговского района"</t>
  </si>
  <si>
    <t>0300100000</t>
  </si>
  <si>
    <t>0300170010</t>
  </si>
  <si>
    <t xml:space="preserve">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</si>
  <si>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</si>
  <si>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</si>
  <si>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03001L4670</t>
  </si>
  <si>
    <t xml:space="preserve">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</si>
  <si>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>03001S2050</t>
  </si>
  <si>
    <t xml:space="preserve">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</si>
  <si>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>03001S2540</t>
  </si>
  <si>
    <t xml:space="preserve">      Основное мероприятие "Обеспечение деятельности образовательных учреждений в сфере культуры"</t>
  </si>
  <si>
    <t>0300200000</t>
  </si>
  <si>
    <t>0300270010</t>
  </si>
  <si>
    <t xml:space="preserve">      Основное мероприятие "Организация проведения социально значимых культурных мероприятий"</t>
  </si>
  <si>
    <t>0300400000</t>
  </si>
  <si>
    <t xml:space="preserve">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</si>
  <si>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</si>
  <si>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Проведение краевого фестиваля современного любительского творчества Черниговские родники</t>
  </si>
  <si>
    <t>0300420180</t>
  </si>
  <si>
    <t>0400000000</t>
  </si>
  <si>
    <t xml:space="preserve">      Основное мероприятие "Создание условий для привлечения населения к занятиям спортом"</t>
  </si>
  <si>
    <t>0400100000</t>
  </si>
  <si>
    <t xml:space="preserve">        Организация, проведение и участие в спортивных мероприятиях</t>
  </si>
  <si>
    <t>0400120200</t>
  </si>
  <si>
    <t xml:space="preserve">      Основное мероприятие "Развитие спортивной инфраструктуры, находящейся в муниципальной собственности"</t>
  </si>
  <si>
    <t>040P500000</t>
  </si>
  <si>
    <t xml:space="preserve">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</si>
  <si>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040P5S2190</t>
  </si>
  <si>
    <t>0600000000</t>
  </si>
  <si>
    <t xml:space="preserve">      Основное мероприятие "Энергосбережение и повышение энергетической эффективности в системах коммунальной инфраструктуры"</t>
  </si>
  <si>
    <t>0600100000</t>
  </si>
  <si>
    <t xml:space="preserve">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</si>
  <si>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</si>
  <si>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>0700000000</t>
  </si>
  <si>
    <t xml:space="preserve">      Основное мероприятие "Развитие телекоммуникационной инфраструктуры органов местного самоуправления"</t>
  </si>
  <si>
    <t>0700100000</t>
  </si>
  <si>
    <t xml:space="preserve">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</si>
  <si>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</si>
  <si>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 xml:space="preserve">  Муниципальная программа "Противодействие и профилактика терроризма на территории Черниговского муниципального района" на 2017-2024 годы</t>
  </si>
  <si>
    <t>0800000000</t>
  </si>
  <si>
    <t xml:space="preserve">      Основное мероприятие "Формирование системы мер пресечения и профилактики различных видов терроризма"</t>
  </si>
  <si>
    <t>0800100000</t>
  </si>
  <si>
    <t xml:space="preserve">        Мероприятия по профилактике экстремизма и терроризма</t>
  </si>
  <si>
    <t>0800120220</t>
  </si>
  <si>
    <t>1000000000</t>
  </si>
  <si>
    <t xml:space="preserve">      Основное мероприятие "Капитальный ремонт муниципального жилого фонда"</t>
  </si>
  <si>
    <t>1000100000</t>
  </si>
  <si>
    <t xml:space="preserve">        Расходы в области жилищного хозяйства</t>
  </si>
  <si>
    <t>1000120350</t>
  </si>
  <si>
    <t xml:space="preserve">        Взносы на капитальный ремонт общего имущества в многоквартирных домах за муниципальные помещения</t>
  </si>
  <si>
    <t>1000120360</t>
  </si>
  <si>
    <t xml:space="preserve">        Капитальный ремонт муниципального жилищного фонда</t>
  </si>
  <si>
    <t>1000120370</t>
  </si>
  <si>
    <t>1100000000</t>
  </si>
  <si>
    <t xml:space="preserve">    Подпрограмма "Ремонт и содержание дорог местного значения Черниговского муниципального района Приморского края"</t>
  </si>
  <si>
    <t>1110000000</t>
  </si>
  <si>
    <t xml:space="preserve">      Основное мероприятие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</si>
  <si>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>1110100000</t>
  </si>
  <si>
    <t xml:space="preserve">        Содержание действующей сети автомобильных дорог общего пользования местного значения</t>
  </si>
  <si>
    <t>1110120320</t>
  </si>
  <si>
    <t xml:space="preserve">        Капитальный ремонт и ремонт автомобильных дорог общего пользования местного значения</t>
  </si>
  <si>
    <t>1110120330</t>
  </si>
  <si>
    <t xml:space="preserve">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</si>
  <si>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</si>
  <si>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 xml:space="preserve">    Подпрограмма "Развитие транспортного хозяйства Черниговского района"</t>
  </si>
  <si>
    <t>1120000000</t>
  </si>
  <si>
    <t xml:space="preserve">      Основное мероприятие "Организация транспортного обслуживания населения автомобильным транспортом"</t>
  </si>
  <si>
    <t>1120100000</t>
  </si>
  <si>
    <t xml:space="preserve">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</si>
  <si>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</si>
  <si>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   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</si>
  <si>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1120193130</t>
  </si>
  <si>
    <t xml:space="preserve">    Подпрограмма "Повышение безопасности дорожного движения на территории Черниговского района"</t>
  </si>
  <si>
    <t>1130000000</t>
  </si>
  <si>
    <t xml:space="preserve">      Основное мероприятие "Обеспечение безопасных условий движения"</t>
  </si>
  <si>
    <t>1130100000</t>
  </si>
  <si>
    <t xml:space="preserve">        Обеспечение мероприятий по развитию дорожно-транспортной инфраструктуры</t>
  </si>
  <si>
    <t>1130120340</t>
  </si>
  <si>
    <t>1300000000</t>
  </si>
  <si>
    <t>1310000000</t>
  </si>
  <si>
    <t xml:space="preserve">      Основное мероприятие "Обеспечение водоснабжения и водоотведения населенных пунктов Черниговского района"</t>
  </si>
  <si>
    <t>1310100000</t>
  </si>
  <si>
    <t xml:space="preserve">        Расходы на проектирование и строительство сетей водоснабжения и системы очистки воды, в целях софинансирования которых из бюджета Приморского края предоставляются субсидии</t>
  </si>
  <si>
    <t>13101S2320</t>
  </si>
  <si>
    <t xml:space="preserve">    Подпрограмма "Развитие, ремонт (капитальный ремонт) и содержание объектов коммунальной инфраструктуры"</t>
  </si>
  <si>
    <t>1320000000</t>
  </si>
  <si>
    <t xml:space="preserve">      Основное мероприятие "Повышение эффективности функционирования жилищно-коммунальных систем"</t>
  </si>
  <si>
    <t>1320100000</t>
  </si>
  <si>
    <t xml:space="preserve">        Ремонт (капитальный ремонт) объектов коммунального хозяйства</t>
  </si>
  <si>
    <t>1320120410</t>
  </si>
  <si>
    <t xml:space="preserve">      Основное мероприятие "Улучшение условий и обеспечение комфортного проживания в Черниговском районе"</t>
  </si>
  <si>
    <t>1320200000</t>
  </si>
  <si>
    <t xml:space="preserve">        Мероприятия по благоустройству и содержанию территории Черниговского района</t>
  </si>
  <si>
    <t>1320220420</t>
  </si>
  <si>
    <t xml:space="preserve">    Подпрограмма "Организация снабжения населения твердым топливом (дровами)"</t>
  </si>
  <si>
    <t>1330000000</t>
  </si>
  <si>
    <t xml:space="preserve">      Основное мероприятие "Обеспечение граждан твердым топливом (дровами)"</t>
  </si>
  <si>
    <t>1330300000</t>
  </si>
  <si>
    <t xml:space="preserve">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</si>
  <si>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</si>
  <si>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>1400000000</t>
  </si>
  <si>
    <t xml:space="preserve">      Основное мероприятие "Управление бюджетным процессом в Черниговском районе"</t>
  </si>
  <si>
    <t>1400100000</t>
  </si>
  <si>
    <t>1400110030</t>
  </si>
  <si>
    <t xml:space="preserve">      Основное мероприятие "Совершенствование межбюджетных отношений в Черниговском районе"</t>
  </si>
  <si>
    <t>1400200000</t>
  </si>
  <si>
    <t xml:space="preserve">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</si>
  <si>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</si>
  <si>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</si>
  <si>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</si>
  <si>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 xml:space="preserve">  Муниципальная программа "Развитие субъектов малого и среднего предпринимательства в Черниговском муниципальном районе" на 2017-2024 годы</t>
  </si>
  <si>
    <t>1500000000</t>
  </si>
  <si>
    <t xml:space="preserve">      Основное мероприятие "Формирование положительного образа предпринимателя, популяризация роли предпринимательства"</t>
  </si>
  <si>
    <t>1500100000</t>
  </si>
  <si>
    <t xml:space="preserve">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</si>
  <si>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</si>
  <si>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Муниципальная программа "Профилактика наркомании на территории Черниговского муниципального района" на 2017-2024 годы</t>
  </si>
  <si>
    <t>1600000000</t>
  </si>
  <si>
    <t xml:space="preserve">      Основное мероприятие "Социальная профилактика, популяризация здорового образа жизни"</t>
  </si>
  <si>
    <t>1600100000</t>
  </si>
  <si>
    <t xml:space="preserve">        Мероприятия по противодействию распространения наркотиков</t>
  </si>
  <si>
    <t>1600120240</t>
  </si>
  <si>
    <t xml:space="preserve">  Муниципальная программа "Патриотическое воспитание граждан Черниговского муниципального района" на 2017-2024 годы</t>
  </si>
  <si>
    <t>1700000000</t>
  </si>
  <si>
    <t xml:space="preserve">      Основное мероприятие "Совершенствование и развитие системы патриотического воспитания граждан"</t>
  </si>
  <si>
    <t>1700100000</t>
  </si>
  <si>
    <t xml:space="preserve">        Мероприятия по патриотическому воспитанию граждан Черниговского муниципального района</t>
  </si>
  <si>
    <t>1700120160</t>
  </si>
  <si>
    <t>1800000000</t>
  </si>
  <si>
    <t xml:space="preserve">      Основное мероприятие "Информационная открытость органов местного самоуправления Черниговского района"</t>
  </si>
  <si>
    <t>1800200000</t>
  </si>
  <si>
    <t xml:space="preserve">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</si>
  <si>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</si>
  <si>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 xml:space="preserve">  Муниципальная программа "Профилактика правонарушений на территории Черниговского муниципального района" на 2017-2024 годы</t>
  </si>
  <si>
    <t>1900000000</t>
  </si>
  <si>
    <t xml:space="preserve">      Основное мероприятие "Совершенствование системы охраны общественного порядка и профилактики правонарушений"</t>
  </si>
  <si>
    <t>1900100000</t>
  </si>
  <si>
    <t xml:space="preserve">        Мероприятия по профилактике правонарушений и борьбе с преступностью</t>
  </si>
  <si>
    <t>1900120230</t>
  </si>
  <si>
    <t>2000000000</t>
  </si>
  <si>
    <t xml:space="preserve">      Основное мероприятие "Привлечение молодежи к общественной жизни села"</t>
  </si>
  <si>
    <t>2000100000</t>
  </si>
  <si>
    <t>2000120030</t>
  </si>
  <si>
    <t>2100000000</t>
  </si>
  <si>
    <t xml:space="preserve">      Основное мероприятие "Обеспечение выплаты молодым семьям субсидии на приобретение (строительство) стандартного жилья"</t>
  </si>
  <si>
    <t>2100100000</t>
  </si>
  <si>
    <t xml:space="preserve">        Предоставление социальных выплат молодым семьям - участникам Подпрограммы для приобретения (строительства) стандартного жилья</t>
  </si>
  <si>
    <t>21001L4970</t>
  </si>
  <si>
    <t xml:space="preserve">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2017-2024 годы</t>
  </si>
  <si>
    <t>2200000000</t>
  </si>
  <si>
    <t xml:space="preserve">      Основное мероприятие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</si>
  <si>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>2200100000</t>
  </si>
  <si>
    <t xml:space="preserve">  Муниципальная программа "О противодействии коррупции в Администрации Черниговского района" на 2019-2024 годы</t>
  </si>
  <si>
    <t>2400000000</t>
  </si>
  <si>
    <t xml:space="preserve">      Основное мероприятие "Совершенствование системы противодействия коррупции в Черниговском районе"</t>
  </si>
  <si>
    <t>2400100000</t>
  </si>
  <si>
    <t xml:space="preserve">        Мероприятия по противодействию коррупции</t>
  </si>
  <si>
    <t>2400120600</t>
  </si>
  <si>
    <t xml:space="preserve">  Муниципальная программа Гармонизация межэтнических и межрелигиозных отношений, профилактика и противодействие экстремизма в Черниговском муниципальном районе на 2018-2024 годы</t>
  </si>
  <si>
    <t>2500000000</t>
  </si>
  <si>
    <t xml:space="preserve">      Основное мероприятие Укрепление межэтнических связей и межрелигиозных отношений на территории Черниговского муниципального района</t>
  </si>
  <si>
    <t>2500100000</t>
  </si>
  <si>
    <t xml:space="preserve">        Мероприятия по укреплению межэтнических связей и межрелигиозных отношений</t>
  </si>
  <si>
    <t>2500120270</t>
  </si>
  <si>
    <t xml:space="preserve">  Непрограммные направления деятельности органов местного самоуправления</t>
  </si>
  <si>
    <t>9900000000</t>
  </si>
  <si>
    <t xml:space="preserve">      Мероприятия непрограммных направлений деятельности органов местного самоуправления</t>
  </si>
  <si>
    <t>9999900000</t>
  </si>
  <si>
    <t xml:space="preserve">        Глава Черниговского муниципального района</t>
  </si>
  <si>
    <t>9999910010</t>
  </si>
  <si>
    <t>9999910030</t>
  </si>
  <si>
    <t xml:space="preserve">        Председатель Думы Черниговского района</t>
  </si>
  <si>
    <t>9999910040</t>
  </si>
  <si>
    <t xml:space="preserve">        Депутаты Думы Черниговского района</t>
  </si>
  <si>
    <t>9999910050</t>
  </si>
  <si>
    <t xml:space="preserve">        Руководитель контрольно -счетной комиссии Черниговского района</t>
  </si>
  <si>
    <t>9999910060</t>
  </si>
  <si>
    <t xml:space="preserve">        Мероприятия по землеустройству и землепользованию</t>
  </si>
  <si>
    <t>9999920020</t>
  </si>
  <si>
    <t xml:space="preserve">        Содержание и обслуживание казны Черниговского района (Реализация государственной политики в области приватизации и управления муниципальной собственностью)</t>
  </si>
  <si>
    <t>9999920250</t>
  </si>
  <si>
    <t xml:space="preserve">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</si>
  <si>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</si>
  <si>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Резервный фонд Администрации Черниговского муниципального района</t>
  </si>
  <si>
    <t>9999920280</t>
  </si>
  <si>
    <t>9999920360</t>
  </si>
  <si>
    <t xml:space="preserve">        Содержание мест захоронения</t>
  </si>
  <si>
    <t>9999920450</t>
  </si>
  <si>
    <t xml:space="preserve">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</si>
  <si>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</si>
  <si>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  Составление (изменение и дополнение) списков кандидатов в присяжные заседатели федеральных судов общей юрисдикции</t>
  </si>
  <si>
    <t>9999951200</t>
  </si>
  <si>
    <t xml:space="preserve">        Субвенции на реализацию государственного полномочия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</si>
  <si>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</si>
  <si>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по государственной регистрации актов гражданского состояния</t>
  </si>
  <si>
    <t>9999959300</t>
  </si>
  <si>
    <t>9999970010</t>
  </si>
  <si>
    <t xml:space="preserve">        Пенсии за выслугу лет муниципальным служащим Черниговского района</t>
  </si>
  <si>
    <t>9999980010</t>
  </si>
  <si>
    <t xml:space="preserve">        Субвенции на создание и обеспечение деятельности комиссий по делам несовершеннолетних и защите их прав</t>
  </si>
  <si>
    <t>9999993010</t>
  </si>
  <si>
    <t xml:space="preserve">        Субвенции на реализацию отдельных государственных полномочий по созданию административных комиссий</t>
  </si>
  <si>
    <t>9999993030</t>
  </si>
  <si>
    <t xml:space="preserve">        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</si>
  <si>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</si>
  <si>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 xml:space="preserve">        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</si>
  <si>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</si>
  <si>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 xml:space="preserve">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</si>
  <si>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</si>
  <si>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</si>
  <si>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</si>
  <si>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 xml:space="preserve">        Субвенции на реализацию государственных полномочий органов опеки и попечительства в отношении несовершеннолетних</t>
  </si>
  <si>
    <t>9999993160</t>
  </si>
  <si>
    <t xml:space="preserve">        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</si>
  <si>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99999М0820</t>
  </si>
  <si>
    <t xml:space="preserve">Всего расходов:   </t>
  </si>
  <si>
    <t>Сумма на 2021 год</t>
  </si>
  <si>
    <t>22001L0270</t>
  </si>
  <si>
    <t xml:space="preserve">        Расходы на мероприятия государственной программы Российской Федерации "Доступная среда" на 2011 - 2024 годы за счет средств бюджета Черниговского района</t>
  </si>
  <si>
    <t xml:space="preserve">        Организация работы трудовых бригад с оплатой труда для подростков в образовательных учреждениях</t>
  </si>
  <si>
    <t>0130220070</t>
  </si>
  <si>
    <t>ПРОЕКТ</t>
  </si>
  <si>
    <t xml:space="preserve">       Расходы на проектирование,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в целях софинансирования которых из бюджета Приморского края предоставляется субсидия</t>
  </si>
  <si>
    <t>11101S2380</t>
  </si>
  <si>
    <t xml:space="preserve">        Расходы на проектирование и строительство автомобильной дороги к строящейся общеобразовательной школе на 600 мест в с. Черниговка</t>
  </si>
  <si>
    <t>0140221100</t>
  </si>
  <si>
    <t>0140320090</t>
  </si>
  <si>
    <t>Наименование</t>
  </si>
  <si>
    <t>Приложение 12</t>
  </si>
  <si>
    <t>к решению Думы Черниговского района</t>
  </si>
  <si>
    <t>от ___.___.2020г. №____-НПА</t>
  </si>
  <si>
    <t xml:space="preserve">    Подпрограмма "Развитие системы общего образования Черниговского района на 2020-2027 годы"</t>
  </si>
  <si>
    <t xml:space="preserve">    Подпрограмма "Обеспечение деятельности учреждений и органов управления системы образования Черниговского района" на 2020-2027 годы</t>
  </si>
  <si>
    <t xml:space="preserve">  Муниципальная программа "Развитие физической культуры и спорта в Черниговском муниципальном районе" на 2017-2025 годы</t>
  </si>
  <si>
    <t xml:space="preserve">  Муниципальная программа "Формирование информационного общества в Черниговском районе" на 2020-2024 годы</t>
  </si>
  <si>
    <t xml:space="preserve">  Муниципальная программа "Капитальный ремонт муниципального жилого фонда Черниговского муниципального района Приморского края" на 2018-2023 годы</t>
  </si>
  <si>
    <t xml:space="preserve">  Муниципальная программа "Развитие дорожного хозяйства и транспорта в Черниговском районе" на 2018-2024 годы</t>
  </si>
  <si>
    <t xml:space="preserve">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2017-2023 годы</t>
  </si>
  <si>
    <t xml:space="preserve">  Муниципальная программа "Развитие муниципальной службы и информационной политики в Черниговском районе" на 2017-2024 годы</t>
  </si>
  <si>
    <t xml:space="preserve">  Муниципальная программа "Молодежь района" на 2017-2025 годы</t>
  </si>
  <si>
    <t xml:space="preserve">  Муниципальная программа "Обеспечение жильем молодых семей Черниговского района" на 2017-2025 годы</t>
  </si>
  <si>
    <t>по муниципальным программам Черниговского района и</t>
  </si>
  <si>
    <t>непрограммным направлениям деятельности</t>
  </si>
  <si>
    <t xml:space="preserve">     Муниципальная программа "Развитие образования в Черниговском муниципальном районе" на 2020-2027 годы</t>
  </si>
  <si>
    <t xml:space="preserve">     Подпрограмма "Развитие системы дошкольного образования Черниговского района на 2020-2027 годы"</t>
  </si>
  <si>
    <t>Распределение бюджетных ассигнований из районного бюджета на 2021 год</t>
  </si>
  <si>
    <t>(тыс.рублей)</t>
  </si>
  <si>
    <t xml:space="preserve">    Подпрограмма "Чистая вода" на 2017-2024 годы</t>
  </si>
  <si>
    <r>
      <t xml:space="preserve">  Муниципальная программа "Комплексное развитие систем коммунальной инфраструктуры Черниговского района" на </t>
    </r>
    <r>
      <rPr>
        <b/>
        <sz val="10"/>
        <rFont val="Times New Roman"/>
        <family val="1"/>
        <charset val="204"/>
      </rPr>
      <t xml:space="preserve">2017-2024 </t>
    </r>
    <r>
      <rPr>
        <b/>
        <sz val="10"/>
        <color rgb="FF000000"/>
        <rFont val="Times New Roman"/>
        <family val="1"/>
        <charset val="204"/>
      </rPr>
      <t>годы</t>
    </r>
  </si>
  <si>
    <r>
      <t xml:space="preserve">  Муниципальная программа "Энергоресурсосбережение и повышение энергетической эффективности на территории Черниговского муниципального района" на</t>
    </r>
    <r>
      <rPr>
        <b/>
        <sz val="10"/>
        <rFont val="Times New Roman"/>
        <family val="1"/>
        <charset val="204"/>
      </rPr>
      <t xml:space="preserve"> 2017-2024</t>
    </r>
    <r>
      <rPr>
        <b/>
        <sz val="10"/>
        <color rgb="FF000000"/>
        <rFont val="Times New Roman"/>
        <family val="1"/>
        <charset val="204"/>
      </rPr>
      <t xml:space="preserve"> годы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</si>
</sst>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4" fontId="3" fillId="3" borderId="2">
      <alignment horizontal="right" vertical="top" shrinkToFit="1"/>
    </xf>
    <xf numFmtId="0" fontId="2" fillId="0" borderId="1">
      <alignment vertical="top"/>
    </xf>
  </cellStyleXfs>
  <cellXfs count="40">
    <xf numFmtId="0" fontId="0" fillId="0" borderId="0" xfId="0"/>
    <xf numFmtId="0" fontId="0" fillId="0" borderId="0" xfId="0" applyProtection="1">
      <protection locked="0"/>
    </xf>
    <xf numFmtId="0" fontId="5" fillId="0" borderId="2" xfId="5" applyNumberFormat="1" applyFont="1" applyProtection="1">
      <alignment vertical="top" wrapText="1"/>
    </xf>
    <xf numFmtId="1" fontId="6" fillId="0" borderId="2" xfId="6" applyNumberFormat="1" applyFont="1" applyProtection="1">
      <alignment horizontal="center" vertical="top" shrinkToFit="1"/>
    </xf>
    <xf numFmtId="0" fontId="6" fillId="0" borderId="1" xfId="2" applyNumberFormat="1" applyFont="1" applyProtection="1"/>
    <xf numFmtId="0" fontId="6" fillId="0" borderId="2" xfId="5" applyNumberFormat="1" applyFont="1" applyProtection="1">
      <alignment vertical="top" wrapText="1"/>
    </xf>
    <xf numFmtId="1" fontId="5" fillId="0" borderId="2" xfId="6" applyNumberFormat="1" applyFont="1" applyProtection="1">
      <alignment horizontal="center" vertical="top" shrinkToFit="1"/>
    </xf>
    <xf numFmtId="0" fontId="8" fillId="0" borderId="0" xfId="0" applyFont="1" applyProtection="1">
      <protection locked="0"/>
    </xf>
    <xf numFmtId="0" fontId="6" fillId="0" borderId="2" xfId="5" applyNumberFormat="1" applyFont="1" applyFill="1" applyProtection="1">
      <alignment vertical="top" wrapText="1"/>
    </xf>
    <xf numFmtId="1" fontId="6" fillId="0" borderId="2" xfId="6" applyNumberFormat="1" applyFont="1" applyFill="1" applyProtection="1">
      <alignment horizontal="center" vertical="top" shrinkToFit="1"/>
    </xf>
    <xf numFmtId="2" fontId="8" fillId="0" borderId="0" xfId="0" applyNumberFormat="1" applyFont="1" applyProtection="1">
      <protection locked="0"/>
    </xf>
    <xf numFmtId="1" fontId="6" fillId="5" borderId="2" xfId="6" applyNumberFormat="1" applyFont="1" applyFill="1" applyProtection="1">
      <alignment horizontal="center" vertical="top" shrinkToFit="1"/>
    </xf>
    <xf numFmtId="0" fontId="7" fillId="0" borderId="1" xfId="1" applyFont="1">
      <alignment horizontal="center"/>
    </xf>
    <xf numFmtId="0" fontId="9" fillId="0" borderId="0" xfId="0" applyFont="1" applyAlignment="1">
      <alignment horizontal="center"/>
    </xf>
    <xf numFmtId="0" fontId="6" fillId="0" borderId="1" xfId="4" applyNumberFormat="1" applyFont="1" applyBorder="1" applyAlignment="1" applyProtection="1">
      <alignment horizontal="right"/>
    </xf>
    <xf numFmtId="0" fontId="10" fillId="0" borderId="1" xfId="0" applyFont="1" applyBorder="1" applyAlignment="1">
      <alignment horizontal="right"/>
    </xf>
    <xf numFmtId="0" fontId="11" fillId="0" borderId="0" xfId="0" applyFont="1" applyProtection="1">
      <protection locked="0"/>
    </xf>
    <xf numFmtId="0" fontId="6" fillId="0" borderId="1" xfId="3" applyFont="1">
      <alignment horizontal="right"/>
    </xf>
    <xf numFmtId="0" fontId="6" fillId="0" borderId="2" xfId="4" applyNumberFormat="1" applyFont="1" applyProtection="1">
      <alignment horizontal="center" vertical="center" wrapText="1"/>
    </xf>
    <xf numFmtId="0" fontId="7" fillId="0" borderId="1" xfId="1" applyFont="1">
      <alignment horizontal="center"/>
    </xf>
    <xf numFmtId="1" fontId="12" fillId="0" borderId="2" xfId="6" applyNumberFormat="1" applyFont="1" applyProtection="1">
      <alignment horizontal="center" vertical="top" shrinkToFit="1"/>
    </xf>
    <xf numFmtId="49" fontId="6" fillId="0" borderId="2" xfId="6" applyNumberFormat="1" applyFont="1" applyProtection="1">
      <alignment horizontal="center" vertical="top" shrinkToFit="1"/>
    </xf>
    <xf numFmtId="164" fontId="5" fillId="0" borderId="2" xfId="7" applyNumberFormat="1" applyFont="1" applyFill="1" applyProtection="1">
      <alignment horizontal="right" vertical="top" shrinkToFit="1"/>
    </xf>
    <xf numFmtId="164" fontId="6" fillId="0" borderId="2" xfId="7" applyNumberFormat="1" applyFont="1" applyFill="1" applyProtection="1">
      <alignment horizontal="right" vertical="top" shrinkToFit="1"/>
    </xf>
    <xf numFmtId="164" fontId="6" fillId="5" borderId="2" xfId="7" applyNumberFormat="1" applyFont="1" applyFill="1" applyProtection="1">
      <alignment horizontal="right" vertical="top" shrinkToFit="1"/>
    </xf>
    <xf numFmtId="164" fontId="5" fillId="5" borderId="2" xfId="7" applyNumberFormat="1" applyFont="1" applyFill="1" applyProtection="1">
      <alignment horizontal="right" vertical="top" shrinkToFit="1"/>
    </xf>
    <xf numFmtId="164" fontId="10" fillId="5" borderId="2" xfId="7" applyNumberFormat="1" applyFont="1" applyFill="1" applyProtection="1">
      <alignment horizontal="right" vertical="top" shrinkToFit="1"/>
    </xf>
    <xf numFmtId="164" fontId="8" fillId="0" borderId="0" xfId="0" applyNumberFormat="1" applyFont="1" applyProtection="1">
      <protection locked="0"/>
    </xf>
    <xf numFmtId="164" fontId="5" fillId="0" borderId="4" xfId="10" applyNumberFormat="1" applyFont="1" applyFill="1" applyBorder="1" applyProtection="1">
      <alignment horizontal="right" vertical="top" shrinkToFit="1"/>
    </xf>
    <xf numFmtId="0" fontId="0" fillId="0" borderId="5" xfId="0" applyBorder="1" applyAlignment="1" applyProtection="1">
      <alignment wrapText="1"/>
      <protection locked="0"/>
    </xf>
    <xf numFmtId="0" fontId="5" fillId="0" borderId="6" xfId="9" applyNumberFormat="1" applyFont="1" applyBorder="1" applyProtection="1">
      <alignment horizontal="right"/>
    </xf>
    <xf numFmtId="0" fontId="5" fillId="0" borderId="7" xfId="9" applyFont="1" applyBorder="1">
      <alignment horizontal="right"/>
    </xf>
    <xf numFmtId="0" fontId="5" fillId="0" borderId="1" xfId="4" applyNumberFormat="1" applyFont="1" applyBorder="1" applyAlignment="1" applyProtection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3" applyNumberFormat="1" applyFont="1" applyProtection="1">
      <alignment horizontal="right"/>
    </xf>
    <xf numFmtId="0" fontId="6" fillId="0" borderId="1" xfId="3" applyFont="1">
      <alignment horizontal="right"/>
    </xf>
    <xf numFmtId="0" fontId="5" fillId="0" borderId="1" xfId="4" applyFont="1" applyBorder="1" applyAlignment="1" applyProtection="1">
      <alignment horizontal="center"/>
      <protection locked="0"/>
    </xf>
    <xf numFmtId="0" fontId="6" fillId="0" borderId="1" xfId="4" applyNumberFormat="1" applyFont="1" applyBorder="1" applyAlignment="1" applyProtection="1">
      <alignment horizontal="right"/>
    </xf>
    <xf numFmtId="0" fontId="10" fillId="0" borderId="1" xfId="0" applyFont="1" applyBorder="1" applyAlignment="1">
      <alignment horizontal="right"/>
    </xf>
    <xf numFmtId="0" fontId="0" fillId="0" borderId="0" xfId="0" applyAlignment="1"/>
  </cellXfs>
  <cellStyles count="29">
    <cellStyle name="br" xfId="15"/>
    <cellStyle name="col" xfId="14"/>
    <cellStyle name="st24" xfId="10"/>
    <cellStyle name="st25" xfId="11"/>
    <cellStyle name="st26" xfId="7"/>
    <cellStyle name="st27" xfId="8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20"/>
    <cellStyle name="xl27" xfId="21"/>
    <cellStyle name="xl28" xfId="1"/>
    <cellStyle name="xl29" xfId="3"/>
    <cellStyle name="xl30" xfId="12"/>
    <cellStyle name="xl31" xfId="5"/>
    <cellStyle name="xl32" xfId="22"/>
    <cellStyle name="xl33" xfId="6"/>
    <cellStyle name="xl34" xfId="23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5"/>
  <sheetViews>
    <sheetView showGridLines="0" tabSelected="1" view="pageBreakPreview" zoomScaleNormal="100" zoomScaleSheetLayoutView="100" workbookViewId="0">
      <pane ySplit="10" topLeftCell="A11" activePane="bottomLeft" state="frozen"/>
      <selection pane="bottomLeft" activeCell="C19" sqref="C19"/>
    </sheetView>
  </sheetViews>
  <sheetFormatPr defaultColWidth="9.109375" defaultRowHeight="14.4" outlineLevelRow="3" x14ac:dyDescent="0.3"/>
  <cols>
    <col min="1" max="1" width="80.109375" style="1" customWidth="1"/>
    <col min="2" max="2" width="11.6640625" style="1" customWidth="1"/>
    <col min="3" max="3" width="14" style="1" customWidth="1"/>
    <col min="4" max="4" width="5.109375" style="1" hidden="1" customWidth="1"/>
    <col min="5" max="16384" width="9.109375" style="1"/>
  </cols>
  <sheetData>
    <row r="1" spans="1:3" x14ac:dyDescent="0.3">
      <c r="A1" s="16" t="s">
        <v>292</v>
      </c>
      <c r="B1" s="16"/>
      <c r="C1" s="16"/>
    </row>
    <row r="2" spans="1:3" x14ac:dyDescent="0.3">
      <c r="A2" s="37" t="s">
        <v>299</v>
      </c>
      <c r="B2" s="38"/>
      <c r="C2" s="39"/>
    </row>
    <row r="3" spans="1:3" x14ac:dyDescent="0.3">
      <c r="A3" s="37" t="s">
        <v>300</v>
      </c>
      <c r="B3" s="38"/>
      <c r="C3" s="39"/>
    </row>
    <row r="4" spans="1:3" ht="12" customHeight="1" x14ac:dyDescent="0.3">
      <c r="A4" s="37" t="s">
        <v>301</v>
      </c>
      <c r="B4" s="38"/>
      <c r="C4" s="39"/>
    </row>
    <row r="5" spans="1:3" ht="12" customHeight="1" x14ac:dyDescent="0.3">
      <c r="A5" s="14"/>
      <c r="B5" s="15"/>
      <c r="C5" s="16"/>
    </row>
    <row r="6" spans="1:3" ht="15.75" customHeight="1" x14ac:dyDescent="0.3">
      <c r="A6" s="32" t="s">
        <v>316</v>
      </c>
      <c r="B6" s="33"/>
      <c r="C6" s="13"/>
    </row>
    <row r="7" spans="1:3" ht="15.6" customHeight="1" x14ac:dyDescent="0.3">
      <c r="A7" s="32" t="s">
        <v>312</v>
      </c>
      <c r="B7" s="33"/>
      <c r="C7" s="12"/>
    </row>
    <row r="8" spans="1:3" ht="15.6" customHeight="1" x14ac:dyDescent="0.3">
      <c r="A8" s="32" t="s">
        <v>313</v>
      </c>
      <c r="B8" s="36"/>
      <c r="C8" s="19"/>
    </row>
    <row r="9" spans="1:3" ht="12" customHeight="1" x14ac:dyDescent="0.3">
      <c r="A9" s="34"/>
      <c r="B9" s="35"/>
      <c r="C9" s="17" t="s">
        <v>317</v>
      </c>
    </row>
    <row r="10" spans="1:3" ht="41.25" customHeight="1" x14ac:dyDescent="0.3">
      <c r="A10" s="18" t="s">
        <v>298</v>
      </c>
      <c r="B10" s="18" t="s">
        <v>0</v>
      </c>
      <c r="C10" s="18" t="s">
        <v>287</v>
      </c>
    </row>
    <row r="11" spans="1:3" ht="26.4" x14ac:dyDescent="0.3">
      <c r="A11" s="2" t="s">
        <v>314</v>
      </c>
      <c r="B11" s="6" t="s">
        <v>1</v>
      </c>
      <c r="C11" s="22">
        <f>C12+C18+C29+C38</f>
        <v>715117.07200000004</v>
      </c>
    </row>
    <row r="12" spans="1:3" ht="26.4" outlineLevel="1" x14ac:dyDescent="0.3">
      <c r="A12" s="5" t="s">
        <v>315</v>
      </c>
      <c r="B12" s="3" t="s">
        <v>2</v>
      </c>
      <c r="C12" s="23">
        <f>C13</f>
        <v>240265.63900000002</v>
      </c>
    </row>
    <row r="13" spans="1:3" outlineLevel="2" x14ac:dyDescent="0.3">
      <c r="A13" s="5" t="s">
        <v>3</v>
      </c>
      <c r="B13" s="3" t="s">
        <v>4</v>
      </c>
      <c r="C13" s="23">
        <f>C14+C15+C16+C17</f>
        <v>240265.63900000002</v>
      </c>
    </row>
    <row r="14" spans="1:3" ht="26.4" outlineLevel="3" x14ac:dyDescent="0.3">
      <c r="A14" s="5" t="s">
        <v>5</v>
      </c>
      <c r="B14" s="3" t="s">
        <v>6</v>
      </c>
      <c r="C14" s="23">
        <f>81461.606-650-6000-434.25</f>
        <v>74377.356</v>
      </c>
    </row>
    <row r="15" spans="1:3" ht="29.4" customHeight="1" outlineLevel="3" x14ac:dyDescent="0.3">
      <c r="A15" s="5" t="s">
        <v>7</v>
      </c>
      <c r="B15" s="3" t="s">
        <v>8</v>
      </c>
      <c r="C15" s="24">
        <v>157421.50700000001</v>
      </c>
    </row>
    <row r="16" spans="1:3" ht="39.6" customHeight="1" outlineLevel="3" x14ac:dyDescent="0.3">
      <c r="A16" s="5" t="s">
        <v>9</v>
      </c>
      <c r="B16" s="3" t="s">
        <v>10</v>
      </c>
      <c r="C16" s="24">
        <v>7816.7759999999998</v>
      </c>
    </row>
    <row r="17" spans="1:3" ht="39.6" outlineLevel="3" x14ac:dyDescent="0.3">
      <c r="A17" s="5" t="s">
        <v>11</v>
      </c>
      <c r="B17" s="3" t="s">
        <v>12</v>
      </c>
      <c r="C17" s="24">
        <v>650</v>
      </c>
    </row>
    <row r="18" spans="1:3" ht="28.2" customHeight="1" outlineLevel="1" x14ac:dyDescent="0.3">
      <c r="A18" s="5" t="s">
        <v>302</v>
      </c>
      <c r="B18" s="3" t="s">
        <v>13</v>
      </c>
      <c r="C18" s="24">
        <f>C19+C24+C27</f>
        <v>424659.04300000001</v>
      </c>
    </row>
    <row r="19" spans="1:3" ht="26.4" outlineLevel="2" x14ac:dyDescent="0.3">
      <c r="A19" s="5" t="s">
        <v>14</v>
      </c>
      <c r="B19" s="3" t="s">
        <v>15</v>
      </c>
      <c r="C19" s="24">
        <f>C20+C21+C22+C23</f>
        <v>419928.07500000001</v>
      </c>
    </row>
    <row r="20" spans="1:3" outlineLevel="3" x14ac:dyDescent="0.3">
      <c r="A20" s="5" t="s">
        <v>16</v>
      </c>
      <c r="B20" s="3" t="s">
        <v>17</v>
      </c>
      <c r="C20" s="24">
        <v>45</v>
      </c>
    </row>
    <row r="21" spans="1:3" ht="26.4" outlineLevel="3" x14ac:dyDescent="0.3">
      <c r="A21" s="5" t="s">
        <v>5</v>
      </c>
      <c r="B21" s="3" t="s">
        <v>18</v>
      </c>
      <c r="C21" s="24">
        <f>117450.959-1311-8000-5000-461.4</f>
        <v>102678.55900000001</v>
      </c>
    </row>
    <row r="22" spans="1:3" ht="41.25" customHeight="1" outlineLevel="3" x14ac:dyDescent="0.3">
      <c r="A22" s="5" t="s">
        <v>19</v>
      </c>
      <c r="B22" s="3" t="s">
        <v>20</v>
      </c>
      <c r="C22" s="24">
        <v>295938.49900000001</v>
      </c>
    </row>
    <row r="23" spans="1:3" ht="29.25" customHeight="1" outlineLevel="3" x14ac:dyDescent="0.3">
      <c r="A23" s="5" t="s">
        <v>21</v>
      </c>
      <c r="B23" s="3" t="s">
        <v>22</v>
      </c>
      <c r="C23" s="24">
        <v>21266.017</v>
      </c>
    </row>
    <row r="24" spans="1:3" outlineLevel="2" x14ac:dyDescent="0.3">
      <c r="A24" s="5" t="s">
        <v>23</v>
      </c>
      <c r="B24" s="3" t="s">
        <v>24</v>
      </c>
      <c r="C24" s="24">
        <f>C25+C26</f>
        <v>1120.9680000000001</v>
      </c>
    </row>
    <row r="25" spans="1:3" ht="39.6" outlineLevel="3" x14ac:dyDescent="0.3">
      <c r="A25" s="5" t="s">
        <v>25</v>
      </c>
      <c r="B25" s="3" t="s">
        <v>26</v>
      </c>
      <c r="C25" s="24">
        <v>120.968</v>
      </c>
    </row>
    <row r="26" spans="1:3" ht="26.4" outlineLevel="3" x14ac:dyDescent="0.3">
      <c r="A26" s="5" t="s">
        <v>27</v>
      </c>
      <c r="B26" s="3" t="s">
        <v>28</v>
      </c>
      <c r="C26" s="24">
        <v>1000</v>
      </c>
    </row>
    <row r="27" spans="1:3" ht="26.4" outlineLevel="2" x14ac:dyDescent="0.3">
      <c r="A27" s="5" t="s">
        <v>29</v>
      </c>
      <c r="B27" s="3" t="s">
        <v>30</v>
      </c>
      <c r="C27" s="24">
        <f>C28</f>
        <v>3610</v>
      </c>
    </row>
    <row r="28" spans="1:3" ht="27" customHeight="1" outlineLevel="3" x14ac:dyDescent="0.3">
      <c r="A28" s="5" t="s">
        <v>31</v>
      </c>
      <c r="B28" s="3" t="s">
        <v>32</v>
      </c>
      <c r="C28" s="24">
        <v>3610</v>
      </c>
    </row>
    <row r="29" spans="1:3" ht="26.4" outlineLevel="1" x14ac:dyDescent="0.3">
      <c r="A29" s="5" t="s">
        <v>33</v>
      </c>
      <c r="B29" s="3" t="s">
        <v>34</v>
      </c>
      <c r="C29" s="24">
        <f>C30+C33</f>
        <v>33187.78</v>
      </c>
    </row>
    <row r="30" spans="1:3" ht="26.4" outlineLevel="2" x14ac:dyDescent="0.3">
      <c r="A30" s="5" t="s">
        <v>35</v>
      </c>
      <c r="B30" s="3" t="s">
        <v>36</v>
      </c>
      <c r="C30" s="24">
        <f>C31+C32</f>
        <v>24663.722000000002</v>
      </c>
    </row>
    <row r="31" spans="1:3" outlineLevel="3" x14ac:dyDescent="0.3">
      <c r="A31" s="5" t="s">
        <v>37</v>
      </c>
      <c r="B31" s="3" t="s">
        <v>38</v>
      </c>
      <c r="C31" s="24">
        <v>300</v>
      </c>
    </row>
    <row r="32" spans="1:3" ht="26.4" outlineLevel="3" x14ac:dyDescent="0.3">
      <c r="A32" s="5" t="s">
        <v>5</v>
      </c>
      <c r="B32" s="3" t="s">
        <v>39</v>
      </c>
      <c r="C32" s="24">
        <f>26033.722-1500-80-90</f>
        <v>24363.722000000002</v>
      </c>
    </row>
    <row r="33" spans="1:3" outlineLevel="2" x14ac:dyDescent="0.3">
      <c r="A33" s="5" t="s">
        <v>40</v>
      </c>
      <c r="B33" s="3" t="s">
        <v>41</v>
      </c>
      <c r="C33" s="24">
        <f>C34+C36+C37+C35</f>
        <v>8524.0580000000009</v>
      </c>
    </row>
    <row r="34" spans="1:3" ht="25.8" customHeight="1" outlineLevel="3" x14ac:dyDescent="0.3">
      <c r="A34" s="5" t="s">
        <v>42</v>
      </c>
      <c r="B34" s="3" t="s">
        <v>43</v>
      </c>
      <c r="C34" s="24">
        <v>175</v>
      </c>
    </row>
    <row r="35" spans="1:3" ht="25.8" customHeight="1" outlineLevel="3" x14ac:dyDescent="0.3">
      <c r="A35" s="5" t="s">
        <v>290</v>
      </c>
      <c r="B35" s="11" t="s">
        <v>291</v>
      </c>
      <c r="C35" s="24">
        <v>1082</v>
      </c>
    </row>
    <row r="36" spans="1:3" ht="28.8" customHeight="1" outlineLevel="3" x14ac:dyDescent="0.3">
      <c r="A36" s="5" t="s">
        <v>44</v>
      </c>
      <c r="B36" s="3" t="s">
        <v>45</v>
      </c>
      <c r="C36" s="24">
        <v>25</v>
      </c>
    </row>
    <row r="37" spans="1:3" ht="39.6" outlineLevel="3" x14ac:dyDescent="0.3">
      <c r="A37" s="5" t="s">
        <v>46</v>
      </c>
      <c r="B37" s="3" t="s">
        <v>47</v>
      </c>
      <c r="C37" s="24">
        <v>7242.058</v>
      </c>
    </row>
    <row r="38" spans="1:3" ht="26.4" outlineLevel="1" x14ac:dyDescent="0.3">
      <c r="A38" s="5" t="s">
        <v>303</v>
      </c>
      <c r="B38" s="3" t="s">
        <v>48</v>
      </c>
      <c r="C38" s="24">
        <f>C39+C42+C45</f>
        <v>17004.61</v>
      </c>
    </row>
    <row r="39" spans="1:3" ht="26.4" outlineLevel="2" x14ac:dyDescent="0.3">
      <c r="A39" s="5" t="s">
        <v>49</v>
      </c>
      <c r="B39" s="3" t="s">
        <v>50</v>
      </c>
      <c r="C39" s="24">
        <f>C40+C41</f>
        <v>16568.396000000001</v>
      </c>
    </row>
    <row r="40" spans="1:3" ht="26.4" outlineLevel="3" x14ac:dyDescent="0.3">
      <c r="A40" s="5" t="s">
        <v>51</v>
      </c>
      <c r="B40" s="3" t="s">
        <v>52</v>
      </c>
      <c r="C40" s="24">
        <v>4389.5</v>
      </c>
    </row>
    <row r="41" spans="1:3" ht="26.4" outlineLevel="3" x14ac:dyDescent="0.3">
      <c r="A41" s="5" t="s">
        <v>5</v>
      </c>
      <c r="B41" s="3" t="s">
        <v>53</v>
      </c>
      <c r="C41" s="24">
        <v>12178.896000000001</v>
      </c>
    </row>
    <row r="42" spans="1:3" outlineLevel="2" x14ac:dyDescent="0.3">
      <c r="A42" s="5" t="s">
        <v>54</v>
      </c>
      <c r="B42" s="3" t="s">
        <v>55</v>
      </c>
      <c r="C42" s="24">
        <f>C43+C44</f>
        <v>350</v>
      </c>
    </row>
    <row r="43" spans="1:3" outlineLevel="3" x14ac:dyDescent="0.3">
      <c r="A43" s="5" t="s">
        <v>56</v>
      </c>
      <c r="B43" s="3" t="s">
        <v>57</v>
      </c>
      <c r="C43" s="24">
        <v>250</v>
      </c>
    </row>
    <row r="44" spans="1:3" outlineLevel="3" x14ac:dyDescent="0.3">
      <c r="A44" s="5" t="s">
        <v>58</v>
      </c>
      <c r="B44" s="21" t="s">
        <v>296</v>
      </c>
      <c r="C44" s="24">
        <v>100</v>
      </c>
    </row>
    <row r="45" spans="1:3" outlineLevel="2" x14ac:dyDescent="0.3">
      <c r="A45" s="5" t="s">
        <v>59</v>
      </c>
      <c r="B45" s="3" t="s">
        <v>60</v>
      </c>
      <c r="C45" s="24">
        <f>C46</f>
        <v>86.213999999999999</v>
      </c>
    </row>
    <row r="46" spans="1:3" outlineLevel="3" x14ac:dyDescent="0.3">
      <c r="A46" s="5" t="s">
        <v>61</v>
      </c>
      <c r="B46" s="21" t="s">
        <v>297</v>
      </c>
      <c r="C46" s="24">
        <v>86.213999999999999</v>
      </c>
    </row>
    <row r="47" spans="1:3" ht="17.399999999999999" customHeight="1" x14ac:dyDescent="0.3">
      <c r="A47" s="2" t="s">
        <v>62</v>
      </c>
      <c r="B47" s="6" t="s">
        <v>63</v>
      </c>
      <c r="C47" s="25">
        <f>C48</f>
        <v>500</v>
      </c>
    </row>
    <row r="48" spans="1:3" ht="16.2" customHeight="1" outlineLevel="2" x14ac:dyDescent="0.3">
      <c r="A48" s="5" t="s">
        <v>64</v>
      </c>
      <c r="B48" s="3" t="s">
        <v>65</v>
      </c>
      <c r="C48" s="24">
        <f>C49</f>
        <v>500</v>
      </c>
    </row>
    <row r="49" spans="1:3" ht="26.4" outlineLevel="3" x14ac:dyDescent="0.3">
      <c r="A49" s="5" t="s">
        <v>66</v>
      </c>
      <c r="B49" s="3" t="s">
        <v>67</v>
      </c>
      <c r="C49" s="24">
        <v>500</v>
      </c>
    </row>
    <row r="50" spans="1:3" ht="18" customHeight="1" x14ac:dyDescent="0.3">
      <c r="A50" s="2" t="s">
        <v>68</v>
      </c>
      <c r="B50" s="6" t="s">
        <v>69</v>
      </c>
      <c r="C50" s="25">
        <f>C51+C57+C59</f>
        <v>49336.380000000005</v>
      </c>
    </row>
    <row r="51" spans="1:3" ht="26.4" outlineLevel="2" x14ac:dyDescent="0.3">
      <c r="A51" s="5" t="s">
        <v>70</v>
      </c>
      <c r="B51" s="3" t="s">
        <v>71</v>
      </c>
      <c r="C51" s="24">
        <f>C52+C53+C54+C55+C56</f>
        <v>23707.420000000002</v>
      </c>
    </row>
    <row r="52" spans="1:3" ht="26.4" outlineLevel="3" x14ac:dyDescent="0.3">
      <c r="A52" s="5" t="s">
        <v>5</v>
      </c>
      <c r="B52" s="3" t="s">
        <v>72</v>
      </c>
      <c r="C52" s="24">
        <f>11763.491+1760.721-240-125-30-30-30-269.267-105-29.402-75-57.38</f>
        <v>12533.163</v>
      </c>
    </row>
    <row r="53" spans="1:3" ht="26.4" customHeight="1" outlineLevel="3" x14ac:dyDescent="0.3">
      <c r="A53" s="5" t="s">
        <v>73</v>
      </c>
      <c r="B53" s="3" t="s">
        <v>74</v>
      </c>
      <c r="C53" s="24">
        <f>10911.156-11.166-50-100</f>
        <v>10749.990000000002</v>
      </c>
    </row>
    <row r="54" spans="1:3" ht="26.4" outlineLevel="3" x14ac:dyDescent="0.3">
      <c r="A54" s="5" t="s">
        <v>75</v>
      </c>
      <c r="B54" s="3" t="s">
        <v>76</v>
      </c>
      <c r="C54" s="24">
        <v>105</v>
      </c>
    </row>
    <row r="55" spans="1:3" ht="52.8" outlineLevel="3" x14ac:dyDescent="0.3">
      <c r="A55" s="5" t="s">
        <v>77</v>
      </c>
      <c r="B55" s="3" t="s">
        <v>78</v>
      </c>
      <c r="C55" s="24">
        <v>269.267</v>
      </c>
    </row>
    <row r="56" spans="1:3" ht="39.6" outlineLevel="3" x14ac:dyDescent="0.3">
      <c r="A56" s="5" t="s">
        <v>79</v>
      </c>
      <c r="B56" s="3" t="s">
        <v>80</v>
      </c>
      <c r="C56" s="24">
        <v>50</v>
      </c>
    </row>
    <row r="57" spans="1:3" ht="27.6" customHeight="1" outlineLevel="2" x14ac:dyDescent="0.3">
      <c r="A57" s="5" t="s">
        <v>81</v>
      </c>
      <c r="B57" s="3" t="s">
        <v>82</v>
      </c>
      <c r="C57" s="24">
        <f>C58</f>
        <v>25263.96</v>
      </c>
    </row>
    <row r="58" spans="1:3" ht="26.4" outlineLevel="3" x14ac:dyDescent="0.3">
      <c r="A58" s="5" t="s">
        <v>5</v>
      </c>
      <c r="B58" s="3" t="s">
        <v>83</v>
      </c>
      <c r="C58" s="24">
        <f>32663.337-6500-899.377</f>
        <v>25263.96</v>
      </c>
    </row>
    <row r="59" spans="1:3" ht="19.5" customHeight="1" outlineLevel="2" x14ac:dyDescent="0.3">
      <c r="A59" s="5" t="s">
        <v>84</v>
      </c>
      <c r="B59" s="3" t="s">
        <v>85</v>
      </c>
      <c r="C59" s="24">
        <f>C60+C61</f>
        <v>365</v>
      </c>
    </row>
    <row r="60" spans="1:3" ht="39.6" outlineLevel="3" x14ac:dyDescent="0.3">
      <c r="A60" s="5" t="s">
        <v>86</v>
      </c>
      <c r="B60" s="3" t="s">
        <v>87</v>
      </c>
      <c r="C60" s="24">
        <v>240</v>
      </c>
    </row>
    <row r="61" spans="1:3" ht="28.2" customHeight="1" outlineLevel="3" x14ac:dyDescent="0.3">
      <c r="A61" s="5" t="s">
        <v>88</v>
      </c>
      <c r="B61" s="3" t="s">
        <v>89</v>
      </c>
      <c r="C61" s="24">
        <v>125</v>
      </c>
    </row>
    <row r="62" spans="1:3" ht="26.4" x14ac:dyDescent="0.3">
      <c r="A62" s="2" t="s">
        <v>304</v>
      </c>
      <c r="B62" s="6" t="s">
        <v>90</v>
      </c>
      <c r="C62" s="25">
        <f>C63+C65</f>
        <v>1768.223</v>
      </c>
    </row>
    <row r="63" spans="1:3" outlineLevel="2" x14ac:dyDescent="0.3">
      <c r="A63" s="5" t="s">
        <v>91</v>
      </c>
      <c r="B63" s="3" t="s">
        <v>92</v>
      </c>
      <c r="C63" s="24">
        <f>C64</f>
        <v>990</v>
      </c>
    </row>
    <row r="64" spans="1:3" outlineLevel="3" x14ac:dyDescent="0.3">
      <c r="A64" s="5" t="s">
        <v>93</v>
      </c>
      <c r="B64" s="3" t="s">
        <v>94</v>
      </c>
      <c r="C64" s="24">
        <f>790+150+50</f>
        <v>990</v>
      </c>
    </row>
    <row r="65" spans="1:4" ht="26.4" outlineLevel="2" x14ac:dyDescent="0.3">
      <c r="A65" s="5" t="s">
        <v>95</v>
      </c>
      <c r="B65" s="3" t="s">
        <v>96</v>
      </c>
      <c r="C65" s="24">
        <f>C66</f>
        <v>778.22299999999996</v>
      </c>
    </row>
    <row r="66" spans="1:4" ht="40.200000000000003" customHeight="1" outlineLevel="3" x14ac:dyDescent="0.3">
      <c r="A66" s="5" t="s">
        <v>97</v>
      </c>
      <c r="B66" s="3" t="s">
        <v>98</v>
      </c>
      <c r="C66" s="24">
        <f>467.223+311</f>
        <v>778.22299999999996</v>
      </c>
      <c r="D66" s="29"/>
    </row>
    <row r="67" spans="1:4" ht="31.8" customHeight="1" x14ac:dyDescent="0.3">
      <c r="A67" s="2" t="s">
        <v>320</v>
      </c>
      <c r="B67" s="6" t="s">
        <v>99</v>
      </c>
      <c r="C67" s="25">
        <f>C68</f>
        <v>1046.2179999999998</v>
      </c>
    </row>
    <row r="68" spans="1:4" ht="26.4" outlineLevel="2" x14ac:dyDescent="0.3">
      <c r="A68" s="5" t="s">
        <v>100</v>
      </c>
      <c r="B68" s="3" t="s">
        <v>101</v>
      </c>
      <c r="C68" s="24">
        <f>C69</f>
        <v>1046.2179999999998</v>
      </c>
    </row>
    <row r="69" spans="1:4" ht="27" customHeight="1" outlineLevel="3" x14ac:dyDescent="0.3">
      <c r="A69" s="5" t="s">
        <v>102</v>
      </c>
      <c r="B69" s="3" t="s">
        <v>103</v>
      </c>
      <c r="C69" s="24">
        <f>30+29.402+11.166+434.25+461.4+80</f>
        <v>1046.2179999999998</v>
      </c>
    </row>
    <row r="70" spans="1:4" ht="26.4" x14ac:dyDescent="0.3">
      <c r="A70" s="2" t="s">
        <v>305</v>
      </c>
      <c r="B70" s="6" t="s">
        <v>104</v>
      </c>
      <c r="C70" s="25">
        <f>C71</f>
        <v>760</v>
      </c>
    </row>
    <row r="71" spans="1:4" ht="26.4" outlineLevel="2" x14ac:dyDescent="0.3">
      <c r="A71" s="5" t="s">
        <v>105</v>
      </c>
      <c r="B71" s="3" t="s">
        <v>106</v>
      </c>
      <c r="C71" s="24">
        <f>C72</f>
        <v>760</v>
      </c>
    </row>
    <row r="72" spans="1:4" ht="43.5" customHeight="1" outlineLevel="3" x14ac:dyDescent="0.3">
      <c r="A72" s="5" t="s">
        <v>107</v>
      </c>
      <c r="B72" s="3" t="s">
        <v>108</v>
      </c>
      <c r="C72" s="24">
        <v>760</v>
      </c>
    </row>
    <row r="73" spans="1:4" ht="26.4" x14ac:dyDescent="0.3">
      <c r="A73" s="2" t="s">
        <v>109</v>
      </c>
      <c r="B73" s="6" t="s">
        <v>110</v>
      </c>
      <c r="C73" s="25">
        <f>C74</f>
        <v>50</v>
      </c>
    </row>
    <row r="74" spans="1:4" ht="26.4" outlineLevel="2" x14ac:dyDescent="0.3">
      <c r="A74" s="5" t="s">
        <v>111</v>
      </c>
      <c r="B74" s="3" t="s">
        <v>112</v>
      </c>
      <c r="C74" s="24">
        <f>C75</f>
        <v>50</v>
      </c>
    </row>
    <row r="75" spans="1:4" outlineLevel="3" x14ac:dyDescent="0.3">
      <c r="A75" s="5" t="s">
        <v>113</v>
      </c>
      <c r="B75" s="3" t="s">
        <v>114</v>
      </c>
      <c r="C75" s="24">
        <v>50</v>
      </c>
    </row>
    <row r="76" spans="1:4" ht="26.4" x14ac:dyDescent="0.3">
      <c r="A76" s="2" t="s">
        <v>306</v>
      </c>
      <c r="B76" s="6" t="s">
        <v>115</v>
      </c>
      <c r="C76" s="25">
        <f>C77</f>
        <v>2054</v>
      </c>
    </row>
    <row r="77" spans="1:4" outlineLevel="2" x14ac:dyDescent="0.3">
      <c r="A77" s="5" t="s">
        <v>116</v>
      </c>
      <c r="B77" s="3" t="s">
        <v>117</v>
      </c>
      <c r="C77" s="24">
        <f>C78+C79+C80</f>
        <v>2054</v>
      </c>
    </row>
    <row r="78" spans="1:4" outlineLevel="3" x14ac:dyDescent="0.3">
      <c r="A78" s="5" t="s">
        <v>118</v>
      </c>
      <c r="B78" s="3" t="s">
        <v>119</v>
      </c>
      <c r="C78" s="24">
        <v>54</v>
      </c>
    </row>
    <row r="79" spans="1:4" ht="26.4" outlineLevel="3" x14ac:dyDescent="0.3">
      <c r="A79" s="5" t="s">
        <v>120</v>
      </c>
      <c r="B79" s="3" t="s">
        <v>121</v>
      </c>
      <c r="C79" s="24">
        <v>1000</v>
      </c>
    </row>
    <row r="80" spans="1:4" outlineLevel="3" x14ac:dyDescent="0.3">
      <c r="A80" s="5" t="s">
        <v>122</v>
      </c>
      <c r="B80" s="3" t="s">
        <v>123</v>
      </c>
      <c r="C80" s="24">
        <v>1000</v>
      </c>
    </row>
    <row r="81" spans="1:3" ht="26.4" x14ac:dyDescent="0.3">
      <c r="A81" s="2" t="s">
        <v>307</v>
      </c>
      <c r="B81" s="6" t="s">
        <v>124</v>
      </c>
      <c r="C81" s="25">
        <f>C82+C89+C93</f>
        <v>17947.223000000002</v>
      </c>
    </row>
    <row r="82" spans="1:3" ht="26.4" outlineLevel="1" x14ac:dyDescent="0.3">
      <c r="A82" s="5" t="s">
        <v>125</v>
      </c>
      <c r="B82" s="3" t="s">
        <v>126</v>
      </c>
      <c r="C82" s="24">
        <f>C83</f>
        <v>13644.000000000002</v>
      </c>
    </row>
    <row r="83" spans="1:3" ht="26.4" outlineLevel="2" x14ac:dyDescent="0.3">
      <c r="A83" s="5" t="s">
        <v>127</v>
      </c>
      <c r="B83" s="3" t="s">
        <v>128</v>
      </c>
      <c r="C83" s="24">
        <f>C84+C85+C86+C87+C88</f>
        <v>13644.000000000002</v>
      </c>
    </row>
    <row r="84" spans="1:3" ht="26.4" outlineLevel="2" x14ac:dyDescent="0.3">
      <c r="A84" s="5" t="s">
        <v>295</v>
      </c>
      <c r="B84" s="20">
        <v>1110100010</v>
      </c>
      <c r="C84" s="24">
        <v>1500</v>
      </c>
    </row>
    <row r="85" spans="1:3" ht="17.25" customHeight="1" outlineLevel="3" x14ac:dyDescent="0.3">
      <c r="A85" s="5" t="s">
        <v>129</v>
      </c>
      <c r="B85" s="3" t="s">
        <v>130</v>
      </c>
      <c r="C85" s="26">
        <v>9799.3770000000004</v>
      </c>
    </row>
    <row r="86" spans="1:3" ht="18" customHeight="1" outlineLevel="3" x14ac:dyDescent="0.3">
      <c r="A86" s="5" t="s">
        <v>131</v>
      </c>
      <c r="B86" s="3" t="s">
        <v>132</v>
      </c>
      <c r="C86" s="26">
        <v>2000</v>
      </c>
    </row>
    <row r="87" spans="1:3" ht="54.6" customHeight="1" outlineLevel="3" x14ac:dyDescent="0.3">
      <c r="A87" s="5" t="s">
        <v>293</v>
      </c>
      <c r="B87" s="3" t="s">
        <v>294</v>
      </c>
      <c r="C87" s="24">
        <v>97.2</v>
      </c>
    </row>
    <row r="88" spans="1:3" ht="28.8" customHeight="1" outlineLevel="3" x14ac:dyDescent="0.3">
      <c r="A88" s="5" t="s">
        <v>133</v>
      </c>
      <c r="B88" s="3" t="s">
        <v>134</v>
      </c>
      <c r="C88" s="24">
        <f>231.959+15.464</f>
        <v>247.423</v>
      </c>
    </row>
    <row r="89" spans="1:3" outlineLevel="1" x14ac:dyDescent="0.3">
      <c r="A89" s="5" t="s">
        <v>135</v>
      </c>
      <c r="B89" s="3" t="s">
        <v>136</v>
      </c>
      <c r="C89" s="24">
        <f>C90</f>
        <v>3203.223</v>
      </c>
    </row>
    <row r="90" spans="1:3" ht="26.4" outlineLevel="2" x14ac:dyDescent="0.3">
      <c r="A90" s="5" t="s">
        <v>137</v>
      </c>
      <c r="B90" s="3" t="s">
        <v>138</v>
      </c>
      <c r="C90" s="24">
        <f>C91+C92</f>
        <v>3203.223</v>
      </c>
    </row>
    <row r="91" spans="1:3" ht="39.6" outlineLevel="3" x14ac:dyDescent="0.3">
      <c r="A91" s="5" t="s">
        <v>139</v>
      </c>
      <c r="B91" s="3" t="s">
        <v>140</v>
      </c>
      <c r="C91" s="24">
        <v>3200</v>
      </c>
    </row>
    <row r="92" spans="1:3" ht="42.75" customHeight="1" outlineLevel="3" x14ac:dyDescent="0.3">
      <c r="A92" s="5" t="s">
        <v>141</v>
      </c>
      <c r="B92" s="3" t="s">
        <v>142</v>
      </c>
      <c r="C92" s="24">
        <v>3.2229999999999999</v>
      </c>
    </row>
    <row r="93" spans="1:3" ht="29.4" customHeight="1" outlineLevel="1" x14ac:dyDescent="0.3">
      <c r="A93" s="5" t="s">
        <v>143</v>
      </c>
      <c r="B93" s="3" t="s">
        <v>144</v>
      </c>
      <c r="C93" s="24">
        <f>C94</f>
        <v>1100</v>
      </c>
    </row>
    <row r="94" spans="1:3" outlineLevel="2" x14ac:dyDescent="0.3">
      <c r="A94" s="5" t="s">
        <v>145</v>
      </c>
      <c r="B94" s="3" t="s">
        <v>146</v>
      </c>
      <c r="C94" s="24">
        <f>C95</f>
        <v>1100</v>
      </c>
    </row>
    <row r="95" spans="1:3" outlineLevel="3" x14ac:dyDescent="0.3">
      <c r="A95" s="5" t="s">
        <v>147</v>
      </c>
      <c r="B95" s="3" t="s">
        <v>148</v>
      </c>
      <c r="C95" s="26">
        <v>1100</v>
      </c>
    </row>
    <row r="96" spans="1:3" ht="26.4" x14ac:dyDescent="0.3">
      <c r="A96" s="2" t="s">
        <v>319</v>
      </c>
      <c r="B96" s="6" t="s">
        <v>149</v>
      </c>
      <c r="C96" s="25">
        <f>C97+C100+C105</f>
        <v>3064.1350000000002</v>
      </c>
    </row>
    <row r="97" spans="1:4" outlineLevel="1" x14ac:dyDescent="0.3">
      <c r="A97" s="5" t="s">
        <v>318</v>
      </c>
      <c r="B97" s="3" t="s">
        <v>150</v>
      </c>
      <c r="C97" s="24">
        <f>C98</f>
        <v>564</v>
      </c>
    </row>
    <row r="98" spans="1:4" ht="26.4" outlineLevel="2" x14ac:dyDescent="0.3">
      <c r="A98" s="5" t="s">
        <v>151</v>
      </c>
      <c r="B98" s="3" t="s">
        <v>152</v>
      </c>
      <c r="C98" s="24">
        <f>C99</f>
        <v>564</v>
      </c>
    </row>
    <row r="99" spans="1:4" ht="26.4" outlineLevel="3" x14ac:dyDescent="0.3">
      <c r="A99" s="5" t="s">
        <v>153</v>
      </c>
      <c r="B99" s="3" t="s">
        <v>154</v>
      </c>
      <c r="C99" s="24">
        <v>564</v>
      </c>
    </row>
    <row r="100" spans="1:4" ht="26.4" outlineLevel="1" x14ac:dyDescent="0.3">
      <c r="A100" s="5" t="s">
        <v>155</v>
      </c>
      <c r="B100" s="3" t="s">
        <v>156</v>
      </c>
      <c r="C100" s="24">
        <f>C101+C103</f>
        <v>2390</v>
      </c>
    </row>
    <row r="101" spans="1:4" ht="26.4" outlineLevel="2" x14ac:dyDescent="0.3">
      <c r="A101" s="5" t="s">
        <v>157</v>
      </c>
      <c r="B101" s="3" t="s">
        <v>158</v>
      </c>
      <c r="C101" s="24">
        <f>C102</f>
        <v>2000</v>
      </c>
    </row>
    <row r="102" spans="1:4" outlineLevel="3" x14ac:dyDescent="0.3">
      <c r="A102" s="5" t="s">
        <v>159</v>
      </c>
      <c r="B102" s="3" t="s">
        <v>160</v>
      </c>
      <c r="C102" s="24">
        <v>2000</v>
      </c>
    </row>
    <row r="103" spans="1:4" ht="26.4" outlineLevel="2" x14ac:dyDescent="0.3">
      <c r="A103" s="5" t="s">
        <v>161</v>
      </c>
      <c r="B103" s="3" t="s">
        <v>162</v>
      </c>
      <c r="C103" s="24">
        <f>C104</f>
        <v>390</v>
      </c>
    </row>
    <row r="104" spans="1:4" outlineLevel="3" x14ac:dyDescent="0.3">
      <c r="A104" s="5" t="s">
        <v>163</v>
      </c>
      <c r="B104" s="3" t="s">
        <v>164</v>
      </c>
      <c r="C104" s="24">
        <f>315+75</f>
        <v>390</v>
      </c>
    </row>
    <row r="105" spans="1:4" outlineLevel="1" x14ac:dyDescent="0.3">
      <c r="A105" s="5" t="s">
        <v>165</v>
      </c>
      <c r="B105" s="3" t="s">
        <v>166</v>
      </c>
      <c r="C105" s="24">
        <f>C106</f>
        <v>110.13500000000001</v>
      </c>
    </row>
    <row r="106" spans="1:4" outlineLevel="2" x14ac:dyDescent="0.3">
      <c r="A106" s="5" t="s">
        <v>167</v>
      </c>
      <c r="B106" s="3" t="s">
        <v>168</v>
      </c>
      <c r="C106" s="24">
        <f>C107</f>
        <v>110.13500000000001</v>
      </c>
    </row>
    <row r="107" spans="1:4" ht="26.4" outlineLevel="3" x14ac:dyDescent="0.3">
      <c r="A107" s="5" t="s">
        <v>169</v>
      </c>
      <c r="B107" s="3" t="s">
        <v>170</v>
      </c>
      <c r="C107" s="24">
        <v>110.13500000000001</v>
      </c>
    </row>
    <row r="108" spans="1:4" ht="39.6" x14ac:dyDescent="0.3">
      <c r="A108" s="2" t="s">
        <v>308</v>
      </c>
      <c r="B108" s="6" t="s">
        <v>171</v>
      </c>
      <c r="C108" s="25">
        <f>C109+C111</f>
        <v>40686.166000000005</v>
      </c>
      <c r="D108" s="29"/>
    </row>
    <row r="109" spans="1:4" outlineLevel="2" x14ac:dyDescent="0.3">
      <c r="A109" s="5" t="s">
        <v>172</v>
      </c>
      <c r="B109" s="3" t="s">
        <v>173</v>
      </c>
      <c r="C109" s="24">
        <f>C110</f>
        <v>11323.19</v>
      </c>
    </row>
    <row r="110" spans="1:4" ht="26.4" outlineLevel="3" x14ac:dyDescent="0.3">
      <c r="A110" s="5" t="s">
        <v>51</v>
      </c>
      <c r="B110" s="3" t="s">
        <v>174</v>
      </c>
      <c r="C110" s="24">
        <f>696+210.19+10417</f>
        <v>11323.19</v>
      </c>
    </row>
    <row r="111" spans="1:4" ht="25.8" customHeight="1" outlineLevel="2" x14ac:dyDescent="0.3">
      <c r="A111" s="5" t="s">
        <v>175</v>
      </c>
      <c r="B111" s="3" t="s">
        <v>176</v>
      </c>
      <c r="C111" s="24">
        <f>C112+C113</f>
        <v>29362.976000000002</v>
      </c>
    </row>
    <row r="112" spans="1:4" ht="26.4" outlineLevel="3" x14ac:dyDescent="0.3">
      <c r="A112" s="5" t="s">
        <v>177</v>
      </c>
      <c r="B112" s="3" t="s">
        <v>178</v>
      </c>
      <c r="C112" s="26">
        <f>5400+57.38</f>
        <v>5457.38</v>
      </c>
    </row>
    <row r="113" spans="1:3" ht="39.6" outlineLevel="3" x14ac:dyDescent="0.3">
      <c r="A113" s="5" t="s">
        <v>179</v>
      </c>
      <c r="B113" s="3" t="s">
        <v>180</v>
      </c>
      <c r="C113" s="26">
        <v>23905.596000000001</v>
      </c>
    </row>
    <row r="114" spans="1:3" ht="26.4" x14ac:dyDescent="0.3">
      <c r="A114" s="2" t="s">
        <v>181</v>
      </c>
      <c r="B114" s="6" t="s">
        <v>182</v>
      </c>
      <c r="C114" s="25">
        <f>C115</f>
        <v>50</v>
      </c>
    </row>
    <row r="115" spans="1:3" ht="26.4" outlineLevel="2" x14ac:dyDescent="0.3">
      <c r="A115" s="5" t="s">
        <v>183</v>
      </c>
      <c r="B115" s="3" t="s">
        <v>184</v>
      </c>
      <c r="C115" s="24">
        <f>C116</f>
        <v>50</v>
      </c>
    </row>
    <row r="116" spans="1:3" ht="39.6" outlineLevel="3" x14ac:dyDescent="0.3">
      <c r="A116" s="5" t="s">
        <v>185</v>
      </c>
      <c r="B116" s="3" t="s">
        <v>186</v>
      </c>
      <c r="C116" s="24">
        <f>20+30</f>
        <v>50</v>
      </c>
    </row>
    <row r="117" spans="1:3" ht="26.4" x14ac:dyDescent="0.3">
      <c r="A117" s="2" t="s">
        <v>187</v>
      </c>
      <c r="B117" s="6" t="s">
        <v>188</v>
      </c>
      <c r="C117" s="25">
        <f>C118</f>
        <v>5</v>
      </c>
    </row>
    <row r="118" spans="1:3" outlineLevel="2" x14ac:dyDescent="0.3">
      <c r="A118" s="5" t="s">
        <v>189</v>
      </c>
      <c r="B118" s="3" t="s">
        <v>190</v>
      </c>
      <c r="C118" s="24">
        <f>C119</f>
        <v>5</v>
      </c>
    </row>
    <row r="119" spans="1:3" outlineLevel="3" x14ac:dyDescent="0.3">
      <c r="A119" s="5" t="s">
        <v>191</v>
      </c>
      <c r="B119" s="3" t="s">
        <v>192</v>
      </c>
      <c r="C119" s="24">
        <v>5</v>
      </c>
    </row>
    <row r="120" spans="1:3" ht="26.4" x14ac:dyDescent="0.3">
      <c r="A120" s="2" t="s">
        <v>193</v>
      </c>
      <c r="B120" s="6" t="s">
        <v>194</v>
      </c>
      <c r="C120" s="25">
        <f>C121</f>
        <v>190</v>
      </c>
    </row>
    <row r="121" spans="1:3" ht="26.4" outlineLevel="2" x14ac:dyDescent="0.3">
      <c r="A121" s="5" t="s">
        <v>195</v>
      </c>
      <c r="B121" s="3" t="s">
        <v>196</v>
      </c>
      <c r="C121" s="24">
        <f>C122</f>
        <v>190</v>
      </c>
    </row>
    <row r="122" spans="1:3" ht="19.5" customHeight="1" outlineLevel="3" x14ac:dyDescent="0.3">
      <c r="A122" s="5" t="s">
        <v>197</v>
      </c>
      <c r="B122" s="3" t="s">
        <v>198</v>
      </c>
      <c r="C122" s="24">
        <f>70+30+90</f>
        <v>190</v>
      </c>
    </row>
    <row r="123" spans="1:3" ht="26.4" x14ac:dyDescent="0.3">
      <c r="A123" s="2" t="s">
        <v>309</v>
      </c>
      <c r="B123" s="6" t="s">
        <v>199</v>
      </c>
      <c r="C123" s="25">
        <f>C124</f>
        <v>1200</v>
      </c>
    </row>
    <row r="124" spans="1:3" ht="26.4" outlineLevel="2" x14ac:dyDescent="0.3">
      <c r="A124" s="5" t="s">
        <v>200</v>
      </c>
      <c r="B124" s="3" t="s">
        <v>201</v>
      </c>
      <c r="C124" s="24">
        <f>C125</f>
        <v>1200</v>
      </c>
    </row>
    <row r="125" spans="1:3" ht="26.4" outlineLevel="3" x14ac:dyDescent="0.3">
      <c r="A125" s="5" t="s">
        <v>202</v>
      </c>
      <c r="B125" s="3" t="s">
        <v>203</v>
      </c>
      <c r="C125" s="24">
        <v>1200</v>
      </c>
    </row>
    <row r="126" spans="1:3" ht="26.4" x14ac:dyDescent="0.3">
      <c r="A126" s="2" t="s">
        <v>204</v>
      </c>
      <c r="B126" s="6" t="s">
        <v>205</v>
      </c>
      <c r="C126" s="25">
        <f>C127</f>
        <v>54</v>
      </c>
    </row>
    <row r="127" spans="1:3" ht="26.4" outlineLevel="2" x14ac:dyDescent="0.3">
      <c r="A127" s="5" t="s">
        <v>206</v>
      </c>
      <c r="B127" s="3" t="s">
        <v>207</v>
      </c>
      <c r="C127" s="24">
        <f>C128</f>
        <v>54</v>
      </c>
    </row>
    <row r="128" spans="1:3" outlineLevel="3" x14ac:dyDescent="0.3">
      <c r="A128" s="5" t="s">
        <v>208</v>
      </c>
      <c r="B128" s="3" t="s">
        <v>209</v>
      </c>
      <c r="C128" s="24">
        <v>54</v>
      </c>
    </row>
    <row r="129" spans="1:4" x14ac:dyDescent="0.3">
      <c r="A129" s="2" t="s">
        <v>310</v>
      </c>
      <c r="B129" s="6" t="s">
        <v>210</v>
      </c>
      <c r="C129" s="25">
        <f>C130</f>
        <v>50</v>
      </c>
    </row>
    <row r="130" spans="1:4" outlineLevel="2" x14ac:dyDescent="0.3">
      <c r="A130" s="5" t="s">
        <v>211</v>
      </c>
      <c r="B130" s="3" t="s">
        <v>212</v>
      </c>
      <c r="C130" s="24">
        <f>C131</f>
        <v>50</v>
      </c>
    </row>
    <row r="131" spans="1:4" outlineLevel="3" x14ac:dyDescent="0.3">
      <c r="A131" s="5" t="s">
        <v>37</v>
      </c>
      <c r="B131" s="3" t="s">
        <v>213</v>
      </c>
      <c r="C131" s="24">
        <v>50</v>
      </c>
    </row>
    <row r="132" spans="1:4" ht="26.4" x14ac:dyDescent="0.3">
      <c r="A132" s="2" t="s">
        <v>311</v>
      </c>
      <c r="B132" s="6" t="s">
        <v>214</v>
      </c>
      <c r="C132" s="25">
        <f>C133</f>
        <v>400</v>
      </c>
    </row>
    <row r="133" spans="1:4" ht="26.4" outlineLevel="2" x14ac:dyDescent="0.3">
      <c r="A133" s="5" t="s">
        <v>215</v>
      </c>
      <c r="B133" s="3" t="s">
        <v>216</v>
      </c>
      <c r="C133" s="24">
        <f>C134</f>
        <v>400</v>
      </c>
    </row>
    <row r="134" spans="1:4" ht="26.4" outlineLevel="3" x14ac:dyDescent="0.3">
      <c r="A134" s="5" t="s">
        <v>217</v>
      </c>
      <c r="B134" s="3" t="s">
        <v>218</v>
      </c>
      <c r="C134" s="24">
        <v>400</v>
      </c>
      <c r="D134" s="29"/>
    </row>
    <row r="135" spans="1:4" ht="40.799999999999997" customHeight="1" x14ac:dyDescent="0.3">
      <c r="A135" s="2" t="s">
        <v>219</v>
      </c>
      <c r="B135" s="6" t="s">
        <v>220</v>
      </c>
      <c r="C135" s="25">
        <f>C136</f>
        <v>100</v>
      </c>
    </row>
    <row r="136" spans="1:4" ht="39.6" outlineLevel="2" x14ac:dyDescent="0.3">
      <c r="A136" s="5" t="s">
        <v>221</v>
      </c>
      <c r="B136" s="3" t="s">
        <v>222</v>
      </c>
      <c r="C136" s="24">
        <f>C137</f>
        <v>100</v>
      </c>
    </row>
    <row r="137" spans="1:4" ht="26.4" outlineLevel="3" x14ac:dyDescent="0.3">
      <c r="A137" s="8" t="s">
        <v>289</v>
      </c>
      <c r="B137" s="9" t="s">
        <v>288</v>
      </c>
      <c r="C137" s="24">
        <v>100</v>
      </c>
    </row>
    <row r="138" spans="1:4" ht="26.4" x14ac:dyDescent="0.3">
      <c r="A138" s="2" t="s">
        <v>223</v>
      </c>
      <c r="B138" s="6" t="s">
        <v>224</v>
      </c>
      <c r="C138" s="25">
        <f>C139</f>
        <v>5</v>
      </c>
    </row>
    <row r="139" spans="1:4" ht="26.4" outlineLevel="2" x14ac:dyDescent="0.3">
      <c r="A139" s="5" t="s">
        <v>225</v>
      </c>
      <c r="B139" s="3" t="s">
        <v>226</v>
      </c>
      <c r="C139" s="24">
        <f>C140</f>
        <v>5</v>
      </c>
    </row>
    <row r="140" spans="1:4" outlineLevel="3" x14ac:dyDescent="0.3">
      <c r="A140" s="5" t="s">
        <v>227</v>
      </c>
      <c r="B140" s="3" t="s">
        <v>228</v>
      </c>
      <c r="C140" s="24">
        <v>5</v>
      </c>
    </row>
    <row r="141" spans="1:4" ht="39.6" x14ac:dyDescent="0.3">
      <c r="A141" s="2" t="s">
        <v>229</v>
      </c>
      <c r="B141" s="6" t="s">
        <v>230</v>
      </c>
      <c r="C141" s="25">
        <f>C142</f>
        <v>5</v>
      </c>
    </row>
    <row r="142" spans="1:4" ht="26.4" outlineLevel="2" x14ac:dyDescent="0.3">
      <c r="A142" s="5" t="s">
        <v>231</v>
      </c>
      <c r="B142" s="3" t="s">
        <v>232</v>
      </c>
      <c r="C142" s="24">
        <f>C143</f>
        <v>5</v>
      </c>
    </row>
    <row r="143" spans="1:4" outlineLevel="3" x14ac:dyDescent="0.3">
      <c r="A143" s="5" t="s">
        <v>233</v>
      </c>
      <c r="B143" s="3" t="s">
        <v>234</v>
      </c>
      <c r="C143" s="24">
        <v>5</v>
      </c>
    </row>
    <row r="144" spans="1:4" x14ac:dyDescent="0.3">
      <c r="A144" s="2" t="s">
        <v>235</v>
      </c>
      <c r="B144" s="6" t="s">
        <v>236</v>
      </c>
      <c r="C144" s="25">
        <f>C145</f>
        <v>130817.47284999999</v>
      </c>
    </row>
    <row r="145" spans="1:4" outlineLevel="2" x14ac:dyDescent="0.3">
      <c r="A145" s="5" t="s">
        <v>237</v>
      </c>
      <c r="B145" s="3" t="s">
        <v>238</v>
      </c>
      <c r="C145" s="24">
        <f>SUM(C146:C170)</f>
        <v>130817.47284999999</v>
      </c>
    </row>
    <row r="146" spans="1:4" outlineLevel="3" x14ac:dyDescent="0.3">
      <c r="A146" s="5" t="s">
        <v>239</v>
      </c>
      <c r="B146" s="3" t="s">
        <v>240</v>
      </c>
      <c r="C146" s="24">
        <f>1826.2+551.51</f>
        <v>2377.71</v>
      </c>
    </row>
    <row r="147" spans="1:4" ht="26.4" outlineLevel="3" x14ac:dyDescent="0.3">
      <c r="A147" s="5" t="s">
        <v>51</v>
      </c>
      <c r="B147" s="3" t="s">
        <v>241</v>
      </c>
      <c r="C147" s="24">
        <f>25750+115.6+7776.5+1711.5+1278.13+50+171.67+1178.4+8.4+355.9+0.3+2+252.6+1+1</f>
        <v>38653</v>
      </c>
      <c r="D147" s="29"/>
    </row>
    <row r="148" spans="1:4" outlineLevel="3" x14ac:dyDescent="0.3">
      <c r="A148" s="5" t="s">
        <v>242</v>
      </c>
      <c r="B148" s="3" t="s">
        <v>243</v>
      </c>
      <c r="C148" s="24">
        <f>1562.1+471.8</f>
        <v>2033.8999999999999</v>
      </c>
    </row>
    <row r="149" spans="1:4" outlineLevel="3" x14ac:dyDescent="0.3">
      <c r="A149" s="5" t="s">
        <v>244</v>
      </c>
      <c r="B149" s="3" t="s">
        <v>245</v>
      </c>
      <c r="C149" s="24">
        <v>168</v>
      </c>
    </row>
    <row r="150" spans="1:4" outlineLevel="3" x14ac:dyDescent="0.3">
      <c r="A150" s="5" t="s">
        <v>246</v>
      </c>
      <c r="B150" s="3" t="s">
        <v>247</v>
      </c>
      <c r="C150" s="24">
        <f>1001.8+292</f>
        <v>1293.8</v>
      </c>
    </row>
    <row r="151" spans="1:4" outlineLevel="3" x14ac:dyDescent="0.3">
      <c r="A151" s="5" t="s">
        <v>248</v>
      </c>
      <c r="B151" s="3" t="s">
        <v>249</v>
      </c>
      <c r="C151" s="24">
        <f>100+1500+1172</f>
        <v>2772</v>
      </c>
    </row>
    <row r="152" spans="1:4" ht="26.4" outlineLevel="3" x14ac:dyDescent="0.3">
      <c r="A152" s="5" t="s">
        <v>250</v>
      </c>
      <c r="B152" s="3" t="s">
        <v>251</v>
      </c>
      <c r="C152" s="24">
        <f>1185.982-101.27</f>
        <v>1084.712</v>
      </c>
    </row>
    <row r="153" spans="1:4" ht="39.6" outlineLevel="3" x14ac:dyDescent="0.3">
      <c r="A153" s="5" t="s">
        <v>252</v>
      </c>
      <c r="B153" s="3" t="s">
        <v>253</v>
      </c>
      <c r="C153" s="24">
        <v>200</v>
      </c>
    </row>
    <row r="154" spans="1:4" outlineLevel="3" x14ac:dyDescent="0.3">
      <c r="A154" s="5" t="s">
        <v>254</v>
      </c>
      <c r="B154" s="3" t="s">
        <v>255</v>
      </c>
      <c r="C154" s="24">
        <v>1250</v>
      </c>
    </row>
    <row r="155" spans="1:4" ht="26.4" outlineLevel="3" x14ac:dyDescent="0.3">
      <c r="A155" s="5" t="s">
        <v>120</v>
      </c>
      <c r="B155" s="3" t="s">
        <v>256</v>
      </c>
      <c r="C155" s="24">
        <v>7</v>
      </c>
    </row>
    <row r="156" spans="1:4" ht="27" customHeight="1" outlineLevel="3" x14ac:dyDescent="0.3">
      <c r="A156" s="5" t="s">
        <v>257</v>
      </c>
      <c r="B156" s="3" t="s">
        <v>258</v>
      </c>
      <c r="C156" s="24">
        <f>400+277.7+84</f>
        <v>761.7</v>
      </c>
      <c r="D156" s="29"/>
    </row>
    <row r="157" spans="1:4" ht="26.4" outlineLevel="3" x14ac:dyDescent="0.3">
      <c r="A157" s="5" t="s">
        <v>259</v>
      </c>
      <c r="B157" s="3" t="s">
        <v>260</v>
      </c>
      <c r="C157" s="24">
        <v>50</v>
      </c>
    </row>
    <row r="158" spans="1:4" ht="26.4" outlineLevel="3" x14ac:dyDescent="0.3">
      <c r="A158" s="5" t="s">
        <v>261</v>
      </c>
      <c r="B158" s="3" t="s">
        <v>262</v>
      </c>
      <c r="C158" s="24">
        <v>34.430999999999997</v>
      </c>
    </row>
    <row r="159" spans="1:4" ht="26.4" outlineLevel="3" x14ac:dyDescent="0.3">
      <c r="A159" s="5" t="s">
        <v>263</v>
      </c>
      <c r="B159" s="3" t="s">
        <v>264</v>
      </c>
      <c r="C159" s="24">
        <v>683.97799999999995</v>
      </c>
    </row>
    <row r="160" spans="1:4" ht="40.5" customHeight="1" outlineLevel="3" x14ac:dyDescent="0.3">
      <c r="A160" s="5" t="s">
        <v>265</v>
      </c>
      <c r="B160" s="3" t="s">
        <v>266</v>
      </c>
      <c r="C160" s="24">
        <v>2200</v>
      </c>
    </row>
    <row r="161" spans="1:3" ht="26.4" outlineLevel="3" x14ac:dyDescent="0.3">
      <c r="A161" s="5" t="s">
        <v>5</v>
      </c>
      <c r="B161" s="3" t="s">
        <v>267</v>
      </c>
      <c r="C161" s="24">
        <f>23000.88-277.7-84-7</f>
        <v>22632.18</v>
      </c>
    </row>
    <row r="162" spans="1:3" outlineLevel="3" x14ac:dyDescent="0.3">
      <c r="A162" s="5" t="s">
        <v>268</v>
      </c>
      <c r="B162" s="3" t="s">
        <v>269</v>
      </c>
      <c r="C162" s="24">
        <v>2442</v>
      </c>
    </row>
    <row r="163" spans="1:3" ht="26.4" outlineLevel="3" x14ac:dyDescent="0.3">
      <c r="A163" s="5" t="s">
        <v>270</v>
      </c>
      <c r="B163" s="3" t="s">
        <v>271</v>
      </c>
      <c r="C163" s="24">
        <v>1171.2159999999999</v>
      </c>
    </row>
    <row r="164" spans="1:3" ht="26.4" outlineLevel="3" x14ac:dyDescent="0.3">
      <c r="A164" s="5" t="s">
        <v>272</v>
      </c>
      <c r="B164" s="3" t="s">
        <v>273</v>
      </c>
      <c r="C164" s="24">
        <v>759.38699999999994</v>
      </c>
    </row>
    <row r="165" spans="1:3" ht="26.4" outlineLevel="3" x14ac:dyDescent="0.3">
      <c r="A165" s="5" t="s">
        <v>274</v>
      </c>
      <c r="B165" s="3" t="s">
        <v>275</v>
      </c>
      <c r="C165" s="24">
        <v>557.57299999999998</v>
      </c>
    </row>
    <row r="166" spans="1:3" ht="39.6" outlineLevel="3" x14ac:dyDescent="0.3">
      <c r="A166" s="5" t="s">
        <v>276</v>
      </c>
      <c r="B166" s="3" t="s">
        <v>277</v>
      </c>
      <c r="C166" s="24">
        <v>25840.954000000002</v>
      </c>
    </row>
    <row r="167" spans="1:3" ht="26.4" outlineLevel="3" x14ac:dyDescent="0.3">
      <c r="A167" s="5" t="s">
        <v>278</v>
      </c>
      <c r="B167" s="3" t="s">
        <v>279</v>
      </c>
      <c r="C167" s="24">
        <v>768.47400000000005</v>
      </c>
    </row>
    <row r="168" spans="1:3" ht="26.4" outlineLevel="3" x14ac:dyDescent="0.3">
      <c r="A168" s="5" t="s">
        <v>280</v>
      </c>
      <c r="B168" s="3" t="s">
        <v>281</v>
      </c>
      <c r="C168" s="24">
        <v>1.7778499999999999</v>
      </c>
    </row>
    <row r="169" spans="1:3" ht="26.4" outlineLevel="3" x14ac:dyDescent="0.3">
      <c r="A169" s="5" t="s">
        <v>282</v>
      </c>
      <c r="B169" s="3" t="s">
        <v>283</v>
      </c>
      <c r="C169" s="24">
        <v>2706.1329999999998</v>
      </c>
    </row>
    <row r="170" spans="1:3" ht="26.4" outlineLevel="3" x14ac:dyDescent="0.3">
      <c r="A170" s="5" t="s">
        <v>284</v>
      </c>
      <c r="B170" s="3" t="s">
        <v>285</v>
      </c>
      <c r="C170" s="24">
        <v>20367.546999999999</v>
      </c>
    </row>
    <row r="171" spans="1:3" ht="12.75" customHeight="1" x14ac:dyDescent="0.3">
      <c r="A171" s="30" t="s">
        <v>286</v>
      </c>
      <c r="B171" s="31"/>
      <c r="C171" s="28">
        <f>C11+C47+C50+C62+C67+C70+C73+C76+C81+C96+C108+C114+C117+C120+C123+C126+C129+C132+C135+C138+C141+C144</f>
        <v>965205.88985000004</v>
      </c>
    </row>
    <row r="172" spans="1:3" ht="12.75" customHeight="1" x14ac:dyDescent="0.3">
      <c r="A172" s="4"/>
      <c r="B172" s="4"/>
      <c r="C172" s="4"/>
    </row>
    <row r="173" spans="1:3" x14ac:dyDescent="0.3">
      <c r="A173" s="7"/>
      <c r="B173" s="7"/>
      <c r="C173" s="27"/>
    </row>
    <row r="174" spans="1:3" x14ac:dyDescent="0.3">
      <c r="A174" s="7"/>
      <c r="B174" s="7"/>
      <c r="C174" s="27"/>
    </row>
    <row r="175" spans="1:3" x14ac:dyDescent="0.3">
      <c r="A175" s="7"/>
      <c r="B175" s="7"/>
      <c r="C175" s="10"/>
    </row>
  </sheetData>
  <mergeCells count="8">
    <mergeCell ref="A2:C2"/>
    <mergeCell ref="A3:C3"/>
    <mergeCell ref="A4:C4"/>
    <mergeCell ref="A171:B171"/>
    <mergeCell ref="A6:B6"/>
    <mergeCell ref="A7:B7"/>
    <mergeCell ref="A9:B9"/>
    <mergeCell ref="A8:B8"/>
  </mergeCells>
  <pageMargins left="0.59055118110236227" right="0.19685039370078741" top="0.59055118110236227" bottom="0.39370078740157483" header="0.39370078740157483" footer="0.51181102362204722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30.09.2020&lt;/string&gt;&#10;  &lt;/DateInfo&gt;&#10;  &lt;Code&gt;C8975D162C7749308CEABFDA7B5A10&lt;/Code&gt;&#10;  &lt;ObjectCode&gt;SQUERY_SVOD_ROSP&lt;/ObjectCode&gt;&#10;  &lt;DocName&gt;Сводная бюджетная роспись&lt;/DocName&gt;&#10;  &lt;VariantName&gt;Программы+непрограммные направления &lt;/VariantName&gt;&#10;  &lt;VariantLink&gt;35786671&lt;/VariantLink&gt;&#10;  &lt;SvodReportLink xsi:nil=&quot;true&quot; /&gt;&#10;  &lt;ReportLink&gt;126924&lt;/ReportLink&gt;&#10;  &lt;Note&gt;01.01.2020 - 30.09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E9FD557-6BF2-42CD-997F-4DEF966E312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Думу</vt:lpstr>
      <vt:lpstr>'На Думу'!Заголовки_для_печати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Ovcharenko N S</dc:creator>
  <cp:lastModifiedBy>Светлана Цыбульская</cp:lastModifiedBy>
  <cp:lastPrinted>2020-10-28T23:24:24Z</cp:lastPrinted>
  <dcterms:created xsi:type="dcterms:W3CDTF">2020-08-28T08:12:16Z</dcterms:created>
  <dcterms:modified xsi:type="dcterms:W3CDTF">2020-10-28T23:40:32Z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</vt:lpwstr>
  </property>
  <property fmtid="{D5CDD505-2E9C-101B-9397-08002B2CF9AE}" pid="3" name="Версия клиента">
    <vt:lpwstr>20.1.16.5290 (.NET 4.0)</vt:lpwstr>
  </property>
  <property fmtid="{D5CDD505-2E9C-101B-9397-08002B2CF9AE}" pid="4" name="Версия базы">
    <vt:lpwstr>20.1.1823.7398230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BudgetSmart2020</vt:lpwstr>
  </property>
  <property fmtid="{D5CDD505-2E9C-101B-9397-08002B2CF9AE}" pid="8" name="Пользователь">
    <vt:lpwstr>ovcharenko</vt:lpwstr>
  </property>
  <property fmtid="{D5CDD505-2E9C-101B-9397-08002B2CF9AE}" pid="9" name="Шаблон">
    <vt:lpwstr>sqr_rosp_svod2016.xlt</vt:lpwstr>
  </property>
  <property fmtid="{D5CDD505-2E9C-101B-9397-08002B2CF9AE}" pid="10" name="Имя варианта">
    <vt:lpwstr>Программы+непрограммные направления </vt:lpwstr>
  </property>
  <property fmtid="{D5CDD505-2E9C-101B-9397-08002B2CF9AE}" pid="11" name="Код отчета">
    <vt:lpwstr>C8975D162C7749308CEABFDA7B5A10</vt:lpwstr>
  </property>
  <property fmtid="{D5CDD505-2E9C-101B-9397-08002B2CF9AE}" pid="12" name="Локальная база">
    <vt:lpwstr>не используется</vt:lpwstr>
  </property>
</Properties>
</file>