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Y:\docs\Бюджет\Бюджет 2025 года\Мониторинг по приказу Минфина 65\до 01.06.2025 Раздел 4\"/>
    </mc:Choice>
  </mc:AlternateContent>
  <xr:revisionPtr revIDLastSave="0" documentId="13_ncr:1_{B4451322-92B5-419E-9772-AD542CD732C8}" xr6:coauthVersionLast="43" xr6:coauthVersionMax="43" xr10:uidLastSave="{00000000-0000-0000-0000-000000000000}"/>
  <bookViews>
    <workbookView xWindow="-108" yWindow="-108" windowWidth="23256" windowHeight="12600" xr2:uid="{00000000-000D-0000-FFFF-FFFF00000000}"/>
  </bookViews>
  <sheets>
    <sheet name="Приказ 65" sheetId="2" r:id="rId1"/>
  </sheets>
  <definedNames>
    <definedName name="_xlnm.Print_Area" localSheetId="0">'Приказ 65'!$A$1:$I$162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8" i="2" l="1"/>
  <c r="F8" i="2"/>
  <c r="D75" i="2" l="1"/>
  <c r="E75" i="2"/>
  <c r="C75" i="2"/>
  <c r="D57" i="2" l="1"/>
  <c r="E57" i="2"/>
  <c r="F64" i="2"/>
  <c r="C57" i="2"/>
  <c r="D54" i="2"/>
  <c r="E54" i="2"/>
  <c r="C54" i="2"/>
  <c r="D51" i="2"/>
  <c r="E51" i="2"/>
  <c r="C51" i="2"/>
  <c r="D46" i="2"/>
  <c r="E46" i="2"/>
  <c r="C46" i="2"/>
  <c r="D41" i="2"/>
  <c r="E41" i="2"/>
  <c r="C41" i="2"/>
  <c r="D26" i="2"/>
  <c r="E26" i="2"/>
  <c r="C26" i="2"/>
  <c r="D37" i="2" l="1"/>
  <c r="E37" i="2"/>
  <c r="C37" i="2"/>
  <c r="D34" i="2"/>
  <c r="D32" i="2" s="1"/>
  <c r="E34" i="2"/>
  <c r="E32" i="2" s="1"/>
  <c r="C34" i="2"/>
  <c r="C32" i="2" s="1"/>
  <c r="D21" i="2"/>
  <c r="D20" i="2" s="1"/>
  <c r="E21" i="2"/>
  <c r="E20" i="2" s="1"/>
  <c r="C21" i="2"/>
  <c r="C20" i="2" s="1"/>
  <c r="D12" i="2"/>
  <c r="D11" i="2" s="1"/>
  <c r="E12" i="2"/>
  <c r="E11" i="2" s="1"/>
  <c r="C12" i="2"/>
  <c r="C11" i="2" s="1"/>
  <c r="C10" i="2" s="1"/>
  <c r="D10" i="2" l="1"/>
  <c r="E10" i="2"/>
  <c r="E8" i="2" s="1"/>
  <c r="E107" i="2"/>
  <c r="F80" i="2" l="1"/>
  <c r="H80" i="2"/>
  <c r="H156" i="2"/>
  <c r="H12" i="2"/>
  <c r="H13" i="2"/>
  <c r="H14" i="2"/>
  <c r="H15" i="2"/>
  <c r="H16" i="2"/>
  <c r="H17" i="2"/>
  <c r="H18" i="2"/>
  <c r="H20" i="2"/>
  <c r="H21" i="2"/>
  <c r="H22" i="2"/>
  <c r="H23" i="2"/>
  <c r="H24" i="2"/>
  <c r="H25" i="2"/>
  <c r="H26" i="2"/>
  <c r="H27" i="2"/>
  <c r="H28" i="2"/>
  <c r="H30" i="2"/>
  <c r="H31" i="2"/>
  <c r="H32" i="2"/>
  <c r="H33" i="2"/>
  <c r="H34" i="2"/>
  <c r="H35" i="2"/>
  <c r="H36" i="2"/>
  <c r="H37" i="2"/>
  <c r="H38" i="2"/>
  <c r="H39" i="2"/>
  <c r="H41" i="2"/>
  <c r="H42" i="2"/>
  <c r="H43" i="2"/>
  <c r="H44" i="2"/>
  <c r="H45" i="2"/>
  <c r="H46" i="2"/>
  <c r="H47" i="2"/>
  <c r="H48" i="2"/>
  <c r="H49" i="2"/>
  <c r="H50" i="2"/>
  <c r="H51" i="2"/>
  <c r="H52" i="2"/>
  <c r="H53" i="2"/>
  <c r="H54" i="2"/>
  <c r="H56" i="2"/>
  <c r="H57" i="2"/>
  <c r="H58" i="2"/>
  <c r="H59" i="2"/>
  <c r="H60" i="2"/>
  <c r="H61" i="2"/>
  <c r="H62" i="2"/>
  <c r="H63" i="2"/>
  <c r="H65" i="2"/>
  <c r="H66" i="2"/>
  <c r="H67" i="2"/>
  <c r="H68" i="2"/>
  <c r="H69" i="2"/>
  <c r="H70" i="2"/>
  <c r="H71" i="2"/>
  <c r="H72" i="2"/>
  <c r="H73" i="2"/>
  <c r="H74" i="2"/>
  <c r="H75" i="2"/>
  <c r="H78" i="2"/>
  <c r="H79" i="2"/>
  <c r="H81" i="2"/>
  <c r="H82" i="2"/>
  <c r="H83" i="2"/>
  <c r="H84" i="2"/>
  <c r="H85" i="2"/>
  <c r="H86" i="2"/>
  <c r="H87" i="2"/>
  <c r="H88" i="2"/>
  <c r="H89" i="2"/>
  <c r="H90" i="2"/>
  <c r="H91" i="2"/>
  <c r="H92" i="2"/>
  <c r="H93" i="2"/>
  <c r="H94" i="2"/>
  <c r="H95" i="2"/>
  <c r="H96" i="2"/>
  <c r="H97" i="2"/>
  <c r="H98" i="2"/>
  <c r="H99" i="2"/>
  <c r="H100" i="2"/>
  <c r="H101" i="2"/>
  <c r="H102" i="2"/>
  <c r="H103" i="2"/>
  <c r="H104" i="2"/>
  <c r="H105"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1" i="2"/>
  <c r="F11" i="2"/>
  <c r="H10" i="2"/>
  <c r="F12" i="2"/>
  <c r="F13" i="2"/>
  <c r="F14" i="2"/>
  <c r="F15" i="2"/>
  <c r="F16" i="2"/>
  <c r="F20" i="2"/>
  <c r="F21" i="2"/>
  <c r="F22" i="2"/>
  <c r="F23" i="2"/>
  <c r="F24" i="2"/>
  <c r="F25" i="2"/>
  <c r="F26" i="2"/>
  <c r="F27" i="2"/>
  <c r="F28" i="2"/>
  <c r="F30" i="2"/>
  <c r="F31" i="2"/>
  <c r="F32" i="2"/>
  <c r="F33" i="2"/>
  <c r="F34" i="2"/>
  <c r="F35" i="2"/>
  <c r="F36" i="2"/>
  <c r="F37" i="2"/>
  <c r="F38" i="2"/>
  <c r="F39" i="2"/>
  <c r="F40" i="2"/>
  <c r="F41" i="2"/>
  <c r="F42" i="2"/>
  <c r="F44" i="2"/>
  <c r="F45" i="2"/>
  <c r="F46" i="2"/>
  <c r="F47" i="2"/>
  <c r="F48" i="2"/>
  <c r="F49" i="2"/>
  <c r="F50" i="2"/>
  <c r="F51" i="2"/>
  <c r="F52" i="2"/>
  <c r="F53" i="2"/>
  <c r="F54" i="2"/>
  <c r="F55" i="2"/>
  <c r="F56" i="2"/>
  <c r="F57" i="2"/>
  <c r="F58" i="2"/>
  <c r="F59" i="2"/>
  <c r="F60" i="2"/>
  <c r="F61" i="2"/>
  <c r="F62" i="2"/>
  <c r="F63" i="2"/>
  <c r="F65" i="2"/>
  <c r="F66" i="2"/>
  <c r="F67" i="2"/>
  <c r="F68" i="2"/>
  <c r="F69" i="2"/>
  <c r="F70" i="2"/>
  <c r="F79" i="2"/>
  <c r="F81" i="2"/>
  <c r="F82" i="2"/>
  <c r="F83" i="2"/>
  <c r="F85" i="2"/>
  <c r="F86" i="2"/>
  <c r="F87" i="2"/>
  <c r="F88" i="2"/>
  <c r="F89" i="2"/>
  <c r="F90" i="2"/>
  <c r="F92" i="2"/>
  <c r="F93" i="2"/>
  <c r="F94" i="2"/>
  <c r="F95" i="2"/>
  <c r="F96" i="2"/>
  <c r="F97" i="2"/>
  <c r="F98" i="2"/>
  <c r="F99" i="2"/>
  <c r="F100" i="2"/>
  <c r="F101" i="2"/>
  <c r="F102" i="2"/>
  <c r="F104" i="2"/>
  <c r="F105" i="2"/>
  <c r="F106" i="2"/>
  <c r="F107" i="2"/>
  <c r="F108"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4" i="2"/>
  <c r="F145" i="2"/>
  <c r="F146" i="2"/>
  <c r="F147" i="2"/>
  <c r="F148" i="2"/>
  <c r="F149" i="2"/>
  <c r="F150" i="2"/>
  <c r="F151" i="2"/>
  <c r="F153" i="2"/>
  <c r="F154" i="2"/>
  <c r="F155" i="2"/>
  <c r="F10" i="2"/>
  <c r="H158" i="2" l="1"/>
  <c r="H159" i="2"/>
  <c r="F158" i="2"/>
  <c r="F159" i="2"/>
  <c r="E157" i="2" l="1"/>
  <c r="D8" i="2" l="1"/>
  <c r="C8" i="2"/>
</calcChain>
</file>

<file path=xl/sharedStrings.xml><?xml version="1.0" encoding="utf-8"?>
<sst xmlns="http://schemas.openxmlformats.org/spreadsheetml/2006/main" count="443" uniqueCount="328">
  <si>
    <t xml:space="preserve"> Наименование показателя</t>
  </si>
  <si>
    <t>Код дохода по бюджетной классификации</t>
  </si>
  <si>
    <t>4</t>
  </si>
  <si>
    <t>5</t>
  </si>
  <si>
    <t>Доходы бюджета - всего</t>
  </si>
  <si>
    <t>x</t>
  </si>
  <si>
    <t>в том числе:</t>
  </si>
  <si>
    <t>000 1 00 00000 00 0000 000</t>
  </si>
  <si>
    <t>000 1 01 00000 00 0000 000</t>
  </si>
  <si>
    <t>000 1 01 02000 01 0000 110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</si>
  <si>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</si>
  <si>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</si>
  <si>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</si>
  <si>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</si>
  <si>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</si>
  <si>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</si>
  <si>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</si>
  <si>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</si>
  <si>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</si>
  <si>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</si>
  <si>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</si>
  <si>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</si>
  <si>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</si>
  <si>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</si>
  <si>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 xml:space="preserve">  НАЛОГИ НА ТОВАРЫ (РАБОТЫ, УСЛУГИ), РЕАЛИЗУЕМЫЕ НА ТЕРРИТОРИИ РОССИЙСКОЙ ФЕДЕРАЦИИ</t>
  </si>
  <si>
    <t>000 1 03 00000 00 0000 000</t>
  </si>
  <si>
    <t xml:space="preserve">  Акцизы по подакцизным товарам (продукции), производимым на территории Российской Федерации</t>
  </si>
  <si>
    <t>000 1 03 02000 01 0000 110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</si>
  <si>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</si>
  <si>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</si>
  <si>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</si>
  <si>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</si>
  <si>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</si>
  <si>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</si>
  <si>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</si>
  <si>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</si>
  <si>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000 1 05 00000 00 0000 000</t>
  </si>
  <si>
    <t xml:space="preserve">  Налог, взимаемый с налогоплательщиков, выбравших в качестве объекта налогообложения доходы</t>
  </si>
  <si>
    <t>000 1 05 01011 01 0000 110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</si>
  <si>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</si>
  <si>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</si>
  <si>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 xml:space="preserve">  Единый налог на вмененный доход для отдельных видов деятельности</t>
  </si>
  <si>
    <t>000 1 05 02010 02 0000 110</t>
  </si>
  <si>
    <t xml:space="preserve">  Единый сельскохозяйственный налог</t>
  </si>
  <si>
    <t>000 1 05 03010 01 0000 110</t>
  </si>
  <si>
    <t xml:space="preserve">  Налог, взимаемый в связи с применением патентной системы налогообложения, зачисляемый в бюджеты муниципальных округов</t>
  </si>
  <si>
    <t>000 1 05 04060 02 0000 110</t>
  </si>
  <si>
    <t>000 1 06 00000 00 0000 000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</si>
  <si>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</si>
  <si>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</si>
  <si>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000 1 06 06000 00 0000 110</t>
  </si>
  <si>
    <t xml:space="preserve">  Земельный налог с организаций, обладающих земельным участком, расположенным в границах муниципальных округов</t>
  </si>
  <si>
    <t>000 1 06 06032 14 0000 110</t>
  </si>
  <si>
    <t xml:space="preserve">  Земельный налог с физических лиц, обладающих земельным участком, расположенным в границах муниципальных округов</t>
  </si>
  <si>
    <t>000 1 06 06042 14 0000 110</t>
  </si>
  <si>
    <t xml:space="preserve">  ГОСУДАРСТВЕННАЯ ПОШЛИНА</t>
  </si>
  <si>
    <t>000 1 08 00000 00 0000 000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</si>
  <si>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</si>
  <si>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</si>
  <si>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 xml:space="preserve">  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</si>
  <si>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</si>
  <si>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 xml:space="preserve">  Государственная пошлина за выдачу разрешения на установку рекламной конструкции</t>
  </si>
  <si>
    <t>000 1 08 07150 01 0000 110</t>
  </si>
  <si>
    <t>000 1 11 00000 00 0000 000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</si>
  <si>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</si>
  <si>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</si>
  <si>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</si>
  <si>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</si>
  <si>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 xml:space="preserve">  Доходы от сдачи в аренду имущества, составляющего казну муниципальных округов (за исключением земельных участков)</t>
  </si>
  <si>
    <t>000 1 11 05074 14 0000 120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</si>
  <si>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</si>
  <si>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</si>
  <si>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000 1 12 00000 00 0000 000</t>
  </si>
  <si>
    <t xml:space="preserve">  Плата за выбросы загрязняющих веществ в атмосферный воздух стационарными объектами</t>
  </si>
  <si>
    <t>000 1 12 01010 01 0000 120</t>
  </si>
  <si>
    <t xml:space="preserve">  Плата за сбросы загрязняющих веществ в водные объекты</t>
  </si>
  <si>
    <t>000 1 12 01030 01 0000 120</t>
  </si>
  <si>
    <t xml:space="preserve">  Плата за размещение отходов производства и потребления</t>
  </si>
  <si>
    <t>000 1 12 01040 01 0000 120</t>
  </si>
  <si>
    <t xml:space="preserve">  Плата за пользование водными объектами, находящимися в собственности муниципальных округов</t>
  </si>
  <si>
    <t>000 1 12 05040 14 0000 120</t>
  </si>
  <si>
    <t>000 1 13 00000 00 0000 000</t>
  </si>
  <si>
    <t xml:space="preserve">  Прочие доходы от оказания платных услуг (работ) получателями средств бюджетов муниципальных округов</t>
  </si>
  <si>
    <t>000 1 13 01994 14 0000 130</t>
  </si>
  <si>
    <t xml:space="preserve">  Прочие доходы от компенсации затрат бюджетов муниципальных округов</t>
  </si>
  <si>
    <t>000 1 13 02994 14 0000 130</t>
  </si>
  <si>
    <t xml:space="preserve">  ДОХОДЫ ОТ ПРОДАЖИ МАТЕРИАЛЬНЫХ И НЕМАТЕРИАЛЬНЫХ АКТИВОВ</t>
  </si>
  <si>
    <t>000 1 14 00000 00 0000 000</t>
  </si>
  <si>
    <t xml:space="preserve">  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</si>
  <si>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</si>
  <si>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000 1 14 06010 00 0000 430</t>
  </si>
  <si>
    <t>000 1 16 00000 00 0000 000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</si>
  <si>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</si>
  <si>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</si>
  <si>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</si>
  <si>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</si>
  <si>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</si>
  <si>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</si>
  <si>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</si>
  <si>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</si>
  <si>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 xml:space="preserve">  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</si>
  <si>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</si>
  <si>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</si>
  <si>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000 1 16 01113 01 0000 140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</si>
  <si>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</si>
  <si>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</si>
  <si>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</si>
  <si>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</si>
  <si>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</si>
  <si>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</si>
  <si>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</si>
  <si>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</si>
  <si>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</si>
  <si>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</si>
  <si>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</si>
  <si>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</si>
  <si>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</si>
  <si>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000 1 16 07090 14 0000 140</t>
  </si>
  <si>
    <t xml:space="preserve">  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</si>
  <si>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000 1 16 10032 14 0000 140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</si>
  <si>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</si>
  <si>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000 1 16 10100 14 0000 140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</si>
  <si>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</si>
  <si>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</si>
  <si>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 xml:space="preserve">  ПРОЧИЕ НЕНАЛОГОВЫЕ ДОХОДЫ</t>
  </si>
  <si>
    <t>000 1 17 00000 00 0000 000</t>
  </si>
  <si>
    <t xml:space="preserve">  Невыясненные поступления, зачисляемые в бюджеты муниципальных округов</t>
  </si>
  <si>
    <t>000 1 17 01040 14 0000 180</t>
  </si>
  <si>
    <t xml:space="preserve">  Прочие неналоговые доходы бюджетов муниципальных округов</t>
  </si>
  <si>
    <t>000 1 17 05040 14 0000 180</t>
  </si>
  <si>
    <t xml:space="preserve">  Средства самообложения граждан, зачисляемые в бюджеты муниципальных округов</t>
  </si>
  <si>
    <t>000 1 17 14020 14 0000 150</t>
  </si>
  <si>
    <t>000 2 00 00000 00 0000 000</t>
  </si>
  <si>
    <t xml:space="preserve">  БЕЗВОЗМЕЗДНЫЕ ПОСТУПЛЕНИЯ ОТ ДРУГИХ БЮДЖЕТОВ БЮДЖЕТНОЙ СИСТЕМЫ РОССИЙСКОЙ ФЕДЕРАЦИИ</t>
  </si>
  <si>
    <t>000 2 02 00000 00 0000 000</t>
  </si>
  <si>
    <t xml:space="preserve">  Дотации бюджетам бюджетной системы Российской Федерации</t>
  </si>
  <si>
    <t>000 2 02 10000 00 0000 150</t>
  </si>
  <si>
    <t xml:space="preserve">  Дотации бюджетам на поддержку мер по обеспечению сбалансированности бюджетов</t>
  </si>
  <si>
    <t>000 2 02 15002 00 0000 150</t>
  </si>
  <si>
    <t xml:space="preserve">  Дотации бюджетам муниципальных округов на поддержку мер по обеспечению сбалансированности бюджетов</t>
  </si>
  <si>
    <t>000 2 02 15002 14 0000 150</t>
  </si>
  <si>
    <t>010 2 02 15002 14 0000 150</t>
  </si>
  <si>
    <t xml:space="preserve">  Прочие дотации</t>
  </si>
  <si>
    <t>000 2 02 19999 00 0000 150</t>
  </si>
  <si>
    <t xml:space="preserve">  Прочие дотации бюджетам муниципальных округов</t>
  </si>
  <si>
    <t>000 2 02 19999 14 0000 150</t>
  </si>
  <si>
    <t>010 2 02 19999 14 0000 150</t>
  </si>
  <si>
    <t xml:space="preserve">  Субсидии бюджетам бюджетной системы Российской Федерации (межбюджетные субсидии)</t>
  </si>
  <si>
    <t>000 2 02 20000 00 0000 150</t>
  </si>
  <si>
    <t xml:space="preserve">  Субсидии бюджетам на софинансирование капитальных вложений в объекты муниципальной собственности</t>
  </si>
  <si>
    <t>000 2 02 20077 00 0000 150</t>
  </si>
  <si>
    <t xml:space="preserve">  Субсидии бюджетам муниципальных округов на софинансирование капитальных вложений в объекты муниципальной собственности</t>
  </si>
  <si>
    <t>000 2 02 20077 14 0000 150</t>
  </si>
  <si>
    <t>011 2 02 20077 14 0000 150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</si>
  <si>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</si>
  <si>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</si>
  <si>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 xml:space="preserve">  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</si>
  <si>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</si>
  <si>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011 2 02 25467 14 0000 150</t>
  </si>
  <si>
    <t xml:space="preserve">  Субсидии бюджетам на реализацию мероприятий по обеспечению жильем молодых семей</t>
  </si>
  <si>
    <t>000 2 02 25497 00 0000 150</t>
  </si>
  <si>
    <t xml:space="preserve">  Субсидии бюджетам муниципальных округов на реализацию мероприятий по обеспечению жильем молодых семей</t>
  </si>
  <si>
    <t>000 2 02 25497 14 0000 150</t>
  </si>
  <si>
    <t>011 2 02 25497 14 0000 150</t>
  </si>
  <si>
    <t xml:space="preserve">  Субсидии бюджетам на подготовку проектов межевания земельных участков и на проведение кадастровых работ</t>
  </si>
  <si>
    <t>000 2 02 25599 00 0000 150</t>
  </si>
  <si>
    <t xml:space="preserve">  Субсидии бюджетам муниципальных округов на подготовку проектов межевания земельных участков и на проведение кадастровых работ</t>
  </si>
  <si>
    <t>000 2 02 25599 14 0000 150</t>
  </si>
  <si>
    <t>011 2 02 25599 14 0000 150</t>
  </si>
  <si>
    <t xml:space="preserve">  Прочие субсидии</t>
  </si>
  <si>
    <t>000 2 02 29999 00 0000 150</t>
  </si>
  <si>
    <t xml:space="preserve">  Прочие субсидии бюджетам муниципальных округов</t>
  </si>
  <si>
    <t>000 2 02 29999 14 0000 150</t>
  </si>
  <si>
    <t>010 2 02 29999 14 0000 150</t>
  </si>
  <si>
    <t>011 2 02 29999 14 0000 150</t>
  </si>
  <si>
    <t xml:space="preserve">  Субвенции бюджетам бюджетной системы Российской Федерации</t>
  </si>
  <si>
    <t>000 2 02 30000 00 0000 150</t>
  </si>
  <si>
    <t xml:space="preserve">  Субвенции местным бюджетам на выполнение передаваемых полномочий субъектов Российской Федерации</t>
  </si>
  <si>
    <t>000 2 02 30024 00 0000 150</t>
  </si>
  <si>
    <t xml:space="preserve">  Субвенции бюджетам муниципальных округов на выполнение передаваемых полномочий субъектов Российской Федерации</t>
  </si>
  <si>
    <t>000 2 02 30024 14 0000 150</t>
  </si>
  <si>
    <t>011 2 02 30024 14 0000 150</t>
  </si>
  <si>
    <t>014 2 02 30024 14 0000 150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</si>
  <si>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</si>
  <si>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</si>
  <si>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 xml:space="preserve">  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</si>
  <si>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</si>
  <si>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014 2 02 30029 14 0000 150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</si>
  <si>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</si>
  <si>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</si>
  <si>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</si>
  <si>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000 2 02 35082 14 0000 150</t>
  </si>
  <si>
    <t>011 2 02 35082 14 0000 150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</si>
  <si>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</si>
  <si>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</si>
  <si>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</si>
  <si>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</si>
  <si>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011 2 02 35118 14 0000 150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</si>
  <si>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</si>
  <si>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</si>
  <si>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</si>
  <si>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</si>
  <si>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011 2 02 35120 14 0000 150</t>
  </si>
  <si>
    <t xml:space="preserve">  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</si>
  <si>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000 2 02 35304 00 0000 150</t>
  </si>
  <si>
    <t xml:space="preserve">  Субвенции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</si>
  <si>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000 2 02 35304 14 0000 150</t>
  </si>
  <si>
    <t>014 2 02 35304 14 0000 150</t>
  </si>
  <si>
    <t xml:space="preserve">  Субвенции бюджетам на государственную регистрацию актов гражданского состояния</t>
  </si>
  <si>
    <t>000 2 02 35930 00 0000 150</t>
  </si>
  <si>
    <t xml:space="preserve">  Субвенции бюджетам муниципальных округов на государственную регистрацию актов гражданского состояния</t>
  </si>
  <si>
    <t>000 2 02 35930 14 0000 150</t>
  </si>
  <si>
    <t>011 2 02 35930 14 0000 150</t>
  </si>
  <si>
    <t xml:space="preserve">  Единая субвенция местным бюджетам из бюджета субъекта Российской Федерации</t>
  </si>
  <si>
    <t>000 2 02 36900 00 0000 150</t>
  </si>
  <si>
    <t xml:space="preserve">  Единая субвенция бюджетам муниципальных округов из бюджета субъекта Российской Федерации</t>
  </si>
  <si>
    <t>000 2 02 36900 14 0000 150</t>
  </si>
  <si>
    <t>011 2 02 36900 14 0000 150</t>
  </si>
  <si>
    <t xml:space="preserve">  Прочие субвенции</t>
  </si>
  <si>
    <t>000 2 02 39999 00 0000 150</t>
  </si>
  <si>
    <t xml:space="preserve">  Прочие субвенции бюджетам муниципальных округов</t>
  </si>
  <si>
    <t>000 2 02 39999 14 0000 150</t>
  </si>
  <si>
    <t>011 2 02 39999 14 0000 150</t>
  </si>
  <si>
    <t xml:space="preserve">  Иные межбюджетные трансферты</t>
  </si>
  <si>
    <t>000 2 02 40000 00 0000 150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</si>
  <si>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</si>
  <si>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</si>
  <si>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 xml:space="preserve">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</si>
  <si>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000 2 02 45050 14 0000 150</t>
  </si>
  <si>
    <t>014 2 02 45050 14 0000 150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</si>
  <si>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</si>
  <si>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</si>
  <si>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</si>
  <si>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</si>
  <si>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014 2 02 45179 14 0000 150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</si>
  <si>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</si>
  <si>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</si>
  <si>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</si>
  <si>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</si>
  <si>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014 2 02 45303 14 0000 150</t>
  </si>
  <si>
    <t xml:space="preserve">  Прочие межбюджетные трансферты, передаваемые бюджетам</t>
  </si>
  <si>
    <t>000 2 02 49999 00 0000 150</t>
  </si>
  <si>
    <t xml:space="preserve">  Прочие межбюджетные трансферты, передаваемые бюджетам муниципальных округов</t>
  </si>
  <si>
    <t>000 2 02 49999 14 0000 150</t>
  </si>
  <si>
    <t>011 2 02 49999 14 0000 150</t>
  </si>
  <si>
    <t xml:space="preserve">  ПРОЧИЕ БЕЗВОЗМЕЗДНЫЕ ПОСТУПЛЕНИЯ</t>
  </si>
  <si>
    <t>000 2 07 00000 00 0000 000</t>
  </si>
  <si>
    <t xml:space="preserve">  Прочие безвозмездные поступления в бюджеты муниципальных округов</t>
  </si>
  <si>
    <t>000 2 07 04000 14 0000 150</t>
  </si>
  <si>
    <t>000 2 07 04050 14 0000 150</t>
  </si>
  <si>
    <t>011 2 07 04050 14 0000 150</t>
  </si>
  <si>
    <t>000 2 19 00000 00 0000 000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</si>
  <si>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</si>
  <si>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</si>
  <si>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</si>
  <si>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</si>
  <si>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011 2 19 60010 14 0000 150</t>
  </si>
  <si>
    <t>014 2 19 60010 14 0000 150</t>
  </si>
  <si>
    <t xml:space="preserve">  НАЛОГОВЫЕ И НЕНАЛОГОВЫЕ ДОХОДЫ </t>
  </si>
  <si>
    <t xml:space="preserve">   НАЛОГИ НА ПРИБЫЛЬ, ДОХОДЫ</t>
  </si>
  <si>
    <t xml:space="preserve">   Налог на доходы физических лиц</t>
  </si>
  <si>
    <t xml:space="preserve">НАЛОГИ НА СОВОКУПНЫЙ ДОХОД  </t>
  </si>
  <si>
    <t xml:space="preserve">    НАЛОГИ НА ИМУЩЕСТВО </t>
  </si>
  <si>
    <t xml:space="preserve">   Земельный налог</t>
  </si>
  <si>
    <t xml:space="preserve">    ПЛАТЕЖИ ПРИ ПОЛЬЗОВАНИИ ПРИРОДНЫМИ РЕСУРСАМИ</t>
  </si>
  <si>
    <t xml:space="preserve">    ДОХОДЫ ОТ ОКАЗАНИЯ ПЛАТНЫХ УСЛУГ И КОМПЕНСАЦИИ ЗАТРАТ ГОСУДАРСТВА </t>
  </si>
  <si>
    <t xml:space="preserve">    Доходы от продажи земельных участков, государственная собственность на которые не разграничена</t>
  </si>
  <si>
    <t xml:space="preserve">  ШТРАФЫ, САНКЦИИ, ВОЗМЕЩЕНИЕ УЩЕРБА</t>
  </si>
  <si>
    <t xml:space="preserve">    БЕЗВОЗМЕЗДНЫЕ ПОСТУПЛЕНИЯ </t>
  </si>
  <si>
    <t xml:space="preserve"> ВОЗВРАТ ОСТАТКОВ СУБСИДИЙ, СУБВЕНЦИЙ И ИНЫХ МЕЖБЮДЖЕТНЫХ ТРАНСФЕРТОВ, ИМЕЮЩИХ ЦЕЛЕВОЕ НАЗНАЧЕНИЕ, ПРОШЛЫХ ЛЕТ    </t>
  </si>
  <si>
    <t>3</t>
  </si>
  <si>
    <t>тыс. руб.</t>
  </si>
  <si>
    <t xml:space="preserve">Субсидии бюджетам муниципальных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t>
  </si>
  <si>
    <t>Субсидии бюджетам муниципальных округов на реализацию мероприятий по модернизации школьных систем образования</t>
  </si>
  <si>
    <t>000 2 02 25750 14 0000 150</t>
  </si>
  <si>
    <t>000 2 02 25750 00 0000 150</t>
  </si>
  <si>
    <t>014 2 02 25750 14 0000 150</t>
  </si>
  <si>
    <t>000 2 02 25098 00 0000 150</t>
  </si>
  <si>
    <t xml:space="preserve">000 2 02 25098 14 0000 150 </t>
  </si>
  <si>
    <t xml:space="preserve">011 2 02 25098 14 0000 150 </t>
  </si>
  <si>
    <t>904.42</t>
  </si>
  <si>
    <t>Первоначально утвержденные значения (решение о бюджете Черниговского МО на 2024 год от 13.12.2023 № 83-НПА)</t>
  </si>
  <si>
    <t>Уточненные значения (внесение изменений решение о бюджете Черниговского МО на 2024 год от 18.12.2024 № 159-НПА)</t>
  </si>
  <si>
    <t>6</t>
  </si>
  <si>
    <t>7</t>
  </si>
  <si>
    <t>8</t>
  </si>
  <si>
    <t>9</t>
  </si>
  <si>
    <t xml:space="preserve">Сведения о фактических поступлениях доходов бюджета Черниговского МО за 2024 год по видам доходов в сравнении с первоначально утвержденными (установленными) решением о бюджете значениями и с уточненными значениями с учетом внесенных изменений </t>
  </si>
  <si>
    <t>Фактические значения за 2024 год</t>
  </si>
  <si>
    <t>Отклонения между первоначально утвержденными показателями и их фактическими значениями, %</t>
  </si>
  <si>
    <t>Пояснения различий между первоначально утвержденными показателямии их фактическими значениями</t>
  </si>
  <si>
    <t>Отклонения между уточненными показателями и их фактическими значениями, %</t>
  </si>
  <si>
    <t>Пояснения различий между уточненными плановыми показателями и их фактическими значениями</t>
  </si>
  <si>
    <t xml:space="preserve"> -</t>
  </si>
  <si>
    <t>Внесение изменений в течении 2024 года обусловлено уточнением бюджетных назначений, утвержденных Законом Приморского края от 22.12.2023 № 253-КЗ "О краевом бюджете на 2024 год и плановый период 2025 и 2026 годов" (с изменениями и дополнениями)</t>
  </si>
  <si>
    <t>-</t>
  </si>
  <si>
    <t>Сумма дотации в размере 17373,41 тыс. руб. отчетном периоде исполнена, но не утверждена в доходной части бюджета Черниговского муниципального округа в виду вступления в силу 16.12.2024 постановления Правительства Приморского края № 866-пп о внесении изменений в постановление Правительства Приморского края от 01.04.2024 № 196-пп, и вступлением в силу 20.12.2024 постановления Правительства Приморского края № 894-пп, а внесение изменений в бюджет Черниговского муниципального округа согласовано Министерством финансов Приморского края от 12.12.2024</t>
  </si>
  <si>
    <t>Согласно Закона Приморского края от 22.12.2023 № 495-КЗ «О краевом бюджете на 2024 год и плановый период 2025 и 2026 годов» (в редакции от 18.12.2024 № 687-КЗ) исполнено, но не утверждено в доходной части бюджета Черниговского муниципального округа снижение размера субсидий на подготовку проектов межевания земельных участков и на проведение кадастровых работ в сумме 219,50 тыс. рублей (внесение изменений в бюджет Черниговского муниципального округа согласовано Министерством финансов Приморского края от 12.12.2024).</t>
  </si>
  <si>
    <t>Сумма дотации в размере 16373,41 тыс. руб. отчетном периоде исполнена, но не утверждена в доходной части бюджета Черниговского муниципального округа в виду вступления в силу 16.12.2024 постановления Правительства Приморского края № 866-пп о внесении изменений в постановление Правительства Приморского края от 01.04.2024 № 196-пп, (внесение изменений в бюджет Черниговского муниципального округа согласовано Министерством финансов Приморского края от 12.12.2024)</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</si>
  <si>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</si>
  <si>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000 1 16 01133 01 0000 140</t>
  </si>
  <si>
    <t>Уточнение плана поступлений по данному виду дохода обусловлено ростом цен на ГСМ в течение 2024 года</t>
  </si>
  <si>
    <t>Уточнение плана поступлений по данному виду дохода обусловлено ростом исчисленной суммы НДФЛ, связанной с ростом средней заработной платы в отчетном году</t>
  </si>
  <si>
    <t>Уточнение плана поступлений по данному виду доходов обусловлено ростом плательщиков налога, соответственно увеличением исчисленной суммы налогов</t>
  </si>
  <si>
    <t>Уточнение плана поступлений по данному виду доходов обусловлено проводимой работой по выявлению и постановке на учет объектов налогообложения ранее не включенных в налоговый оборот, а также взысканию задолженности по налогам</t>
  </si>
  <si>
    <t>Поступления сверх плана в бюджет округа по НДФЛ обусловлено темпом роста среднемесячной реальной начисленной заработной платы по Черниговскому муниципальному округу (116,5% к прошлому году)</t>
  </si>
  <si>
    <t>Поступление сверх плана в бюджет округа от государственной пошлины обусловлено увеличением количества обращений в суды общей юрисдикции</t>
  </si>
  <si>
    <t>Уточнение плана поступлений по данному виду дохода обусловлено увеличиением с 08.09.2024г. размера государственной пошлины в суды общей юрисдикции (259-ФЗ, о внесении изменений в Налоговый Кодекс РФ)</t>
  </si>
  <si>
    <t>В декабре 2024 года в бюджет Черниговского МО поступили платежи от платы за использование земельных  участков, государственная собственность на которые не разграничена, для возведения гражданами гаражей, являющихся некапитальными сооружениями, расположенные в границах муниципальных округов), при этом плановые назначения не доводились. Кроме того, в конце года в бюджет округа поступили платежи, квалифицированные как невыясненные</t>
  </si>
  <si>
    <t xml:space="preserve">Уточнение плана поступлений по данному виду дохода обусловлено увеличиением поступлений от штрафов, возмещения ущерба в бюджет Черниговского МО </t>
  </si>
  <si>
    <t xml:space="preserve">В связи с отказом Черниговского МО в 2024 году от продажи муниципального имущества плановые назначения незначительно не исполнены </t>
  </si>
  <si>
    <t>Уточнение плана поступлений по данному виду дохода обусловлено ростом количества заявленией от граждан Черниговского МО и хозяйствующих субъектов округа о продаже земельных участков</t>
  </si>
  <si>
    <t>Уточнение плана поступлений по данному виду дохода обусловлено ростом количества недобросовестных плательщиков за оказанные МКУ СБ ЧО услуги по водоснабжению и водоотведению, что привело к необходимости снижения показателей первоначально утвержденного бюджета</t>
  </si>
  <si>
    <t>Уточнение плана поступлений по данному виду доходов обусловлено ростом исчисленной суммы по платежам за негативное воздейтсвие на окружающую среду</t>
  </si>
  <si>
    <t>Уточнение плана поступлений по данному виду дохода в сторону снижения обусловлено ростом количества недобросовестных плательщиков по договорам использования имущества муниципального округа</t>
  </si>
  <si>
    <t xml:space="preserve"> ДОХОДЫ ОТ ИСПОЛЬЗОВАНИЯ ИМУЩЕСТВА, НАХОДЯЩЕГОСЯ В ГОСУДАРСТВЕННОЙ И МУНИЦИПАЛЬНОЙ СОБСТВЕННОСТИ</t>
  </si>
  <si>
    <t>В декабре 2024 года, в ходе проводимых отделом земельных и мущественных отношений мероприятий по погашению образовавшейся задолженности, в бюджет Черниговского МО поступили платежи по договорам аренды земельных участков и договорам социального найма помещений</t>
  </si>
  <si>
    <t>В целях обеспечения участия граждан Черниговского МО в проектах, инициируемых жителями муниципального округа, возникла необходимость корректировки первоначально утвержденного показателя</t>
  </si>
  <si>
    <t>Неисполнение в полном объеме субвенции на социальную  поддержку детей, оставшихся без попечения родителей, и лиц, принявших на воспитание в семью детей, оставшихся без попечения родителей в виду непредоставления заявителями документов для оплаты расходов на приобретение жилых помещений в 2024 году; а также субвенции на выполнение переданных государственных полномочий по организации мероприятий при осуществлении деятельности по обращению с животными без владельцев  в связи с экономией по итогам проведения закупочных процедур</t>
  </si>
  <si>
    <t>Расходы сложились с учетом количества детей, на которых выплачивается компенсация, установленного размера родительской платы, а также очередности рождения детей в семье. Кроме того, выплата компенсации носит заявительный характер.</t>
  </si>
  <si>
    <t>Расход средств сложился в соответствии с фактическим количеством учащихся и утвержденной стоимостью одного дня питания</t>
  </si>
  <si>
    <t>Наличие вакансии председателя административной комиссии и специалиста комиссии по делам несовершеннолетних</t>
  </si>
  <si>
    <t>Исполнение составило согласно отработанного времени педагогических работников</t>
  </si>
  <si>
    <t>Исполнение ИМБТ на выплаты ежемесячного денежного вознаграждения советникам директоров и вознаграждение за классное руководство  составило согласно отработанного времени педагогических работников</t>
  </si>
  <si>
    <t>Безвозмездные пожертвований от ООО "Приморскуголь" в рамках договора от 24.04.2024 № ПРИМ-24/264Ф. на выполнение работ по замене системы отопления в Культурно-досуговом центре п. Реттиховка Черниговского муниципального образования.</t>
  </si>
  <si>
    <t xml:space="preserve">Безвозмездные поступления прошлых лет в общем объеме 15 920,87 тыс. рублей (субсидия на проведение неотложных аварийно-восстановительных работ на сетях водоснабжения, канализации и теплоснабжения в многоквартирных жилых домах на территории военного городка № 41 с. Черниговка за счет бюджетных ассигнований резервного фонда Правительства Приморского края – 15 905,25 тыс. рублей и субвенция на получение общедоступного и бесплатного дошкольного, начального общего, основного общего, среднего общего и дополнительного образования детей в муниципальных общеобразовательных организациях Приморского края - 15,62 тыс. рублей). </t>
  </si>
  <si>
    <t>Возврат остатков субсидии на проведение неотложных аварийно-восстановительных работ на сетях водоснабжения, канализации и теплоснабжения в многоквартирных жилых домах на территории военного городка № 41 с. Черниговка за счет бюджетных ассигнований резервного фонда Правительства Приморского края</t>
  </si>
  <si>
    <t>Возврат остатков субвенции на получение общедоступного и бесплатного дошкольного, начального общего, основного общего, среднего общего и дополнительного образования детей в муниципальных общеобразовательных организациях Приморского края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</si>
</sst>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_ ;\-#,##0.00"/>
    <numFmt numFmtId="166" formatCode="0.0"/>
  </numFmts>
  <fonts count="24"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b/>
      <sz val="8"/>
      <color rgb="FF000000"/>
      <name val="Arial Cyr"/>
      <charset val="204"/>
    </font>
    <font>
      <sz val="11"/>
      <color rgb="FF000000"/>
      <name val="Times New Roman"/>
      <family val="1"/>
      <charset val="204"/>
    </font>
    <font>
      <b/>
      <sz val="11"/>
      <color rgb="FF000000"/>
      <name val="Times New Roman"/>
      <family val="1"/>
      <charset val="204"/>
    </font>
    <font>
      <sz val="8"/>
      <color rgb="FF000000"/>
      <name val="Arial Cyr"/>
      <charset val="204"/>
    </font>
    <font>
      <sz val="8"/>
      <name val="Calibri"/>
      <family val="2"/>
      <scheme val="minor"/>
    </font>
    <font>
      <sz val="8"/>
      <name val="Arial"/>
      <family val="2"/>
      <charset val="204"/>
    </font>
    <font>
      <b/>
      <sz val="12"/>
      <color rgb="FF000000"/>
      <name val="Times New Roman"/>
      <family val="1"/>
      <charset val="204"/>
    </font>
    <font>
      <sz val="12"/>
      <name val="Calibri"/>
      <family val="2"/>
      <scheme val="minor"/>
    </font>
    <font>
      <b/>
      <sz val="8"/>
      <color rgb="FF000000"/>
      <name val="Arial Cyr"/>
    </font>
    <font>
      <b/>
      <sz val="11"/>
      <name val="Calibri"/>
      <family val="2"/>
      <scheme val="minor"/>
    </font>
    <font>
      <sz val="8"/>
      <name val="Arial Cyr"/>
      <charset val="204"/>
    </font>
  </fonts>
  <fills count="7">
    <fill>
      <patternFill patternType="none"/>
    </fill>
    <fill>
      <patternFill patternType="gray125"/>
    </fill>
    <fill>
      <patternFill patternType="solid">
        <fgColor rgb="FFFFFFFF"/>
      </patternFill>
    </fill>
    <fill>
      <patternFill patternType="solid">
        <fgColor rgb="FFC0C0C0"/>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s>
  <borders count="41">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73">
    <xf numFmtId="0" fontId="0" fillId="0" borderId="0" xfId="0"/>
    <xf numFmtId="0" fontId="0" fillId="0" borderId="0" xfId="0" applyProtection="1">
      <protection locked="0"/>
    </xf>
    <xf numFmtId="0" fontId="14" fillId="0" borderId="1" xfId="1" applyNumberFormat="1" applyFont="1" applyBorder="1" applyProtection="1"/>
    <xf numFmtId="0" fontId="15" fillId="0" borderId="1" xfId="1" applyNumberFormat="1" applyFont="1" applyAlignment="1" applyProtection="1">
      <alignment horizontal="right"/>
    </xf>
    <xf numFmtId="0" fontId="14" fillId="0" borderId="1" xfId="10" applyNumberFormat="1" applyFont="1" applyBorder="1" applyAlignment="1" applyProtection="1">
      <alignment horizontal="left"/>
    </xf>
    <xf numFmtId="49" fontId="14" fillId="0" borderId="1" xfId="42" applyNumberFormat="1" applyFont="1" applyBorder="1" applyAlignment="1" applyProtection="1"/>
    <xf numFmtId="0" fontId="3" fillId="0" borderId="35" xfId="33" applyNumberFormat="1" applyBorder="1" applyProtection="1">
      <alignment horizontal="center" vertical="center"/>
    </xf>
    <xf numFmtId="0" fontId="3" fillId="0" borderId="35" xfId="34" applyNumberFormat="1" applyBorder="1" applyProtection="1">
      <alignment horizontal="center" vertical="center"/>
    </xf>
    <xf numFmtId="49" fontId="3" fillId="0" borderId="35" xfId="35" applyNumberFormat="1" applyBorder="1" applyProtection="1">
      <alignment horizontal="center" vertical="center"/>
    </xf>
    <xf numFmtId="0" fontId="13" fillId="0" borderId="35" xfId="36" applyNumberFormat="1" applyFont="1" applyBorder="1" applyProtection="1">
      <alignment horizontal="left" wrapText="1"/>
    </xf>
    <xf numFmtId="49" fontId="13" fillId="0" borderId="35" xfId="38" applyNumberFormat="1" applyFont="1" applyBorder="1" applyProtection="1">
      <alignment horizontal="center"/>
    </xf>
    <xf numFmtId="4" fontId="13" fillId="0" borderId="35" xfId="39" applyNumberFormat="1" applyFont="1" applyBorder="1" applyProtection="1">
      <alignment horizontal="right" shrinkToFit="1"/>
    </xf>
    <xf numFmtId="0" fontId="3" fillId="0" borderId="35" xfId="40" applyNumberFormat="1" applyBorder="1" applyProtection="1">
      <alignment horizontal="left" wrapText="1"/>
    </xf>
    <xf numFmtId="49" fontId="3" fillId="0" borderId="35" xfId="42" applyNumberFormat="1" applyBorder="1" applyProtection="1">
      <alignment horizontal="center"/>
    </xf>
    <xf numFmtId="4" fontId="3" fillId="0" borderId="35" xfId="43" applyNumberFormat="1" applyBorder="1" applyProtection="1">
      <alignment horizontal="right" shrinkToFit="1"/>
    </xf>
    <xf numFmtId="4" fontId="3" fillId="0" borderId="35" xfId="39" applyNumberFormat="1" applyBorder="1" applyProtection="1">
      <alignment horizontal="right" shrinkToFit="1"/>
    </xf>
    <xf numFmtId="0" fontId="16" fillId="4" borderId="35" xfId="44" applyNumberFormat="1" applyFont="1" applyFill="1" applyBorder="1" applyProtection="1">
      <alignment horizontal="left" wrapText="1" indent="2"/>
    </xf>
    <xf numFmtId="49" fontId="16" fillId="4" borderId="35" xfId="46" applyNumberFormat="1" applyFont="1" applyFill="1" applyBorder="1" applyProtection="1">
      <alignment horizontal="center"/>
    </xf>
    <xf numFmtId="4" fontId="16" fillId="4" borderId="35" xfId="47" applyNumberFormat="1" applyFont="1" applyFill="1" applyBorder="1" applyProtection="1">
      <alignment horizontal="right" shrinkToFit="1"/>
    </xf>
    <xf numFmtId="4" fontId="16" fillId="4" borderId="35" xfId="39" applyNumberFormat="1" applyFont="1" applyFill="1" applyBorder="1" applyProtection="1">
      <alignment horizontal="right" shrinkToFit="1"/>
    </xf>
    <xf numFmtId="0" fontId="3" fillId="0" borderId="35" xfId="44" applyNumberFormat="1" applyBorder="1" applyProtection="1">
      <alignment horizontal="left" wrapText="1" indent="2"/>
    </xf>
    <xf numFmtId="49" fontId="3" fillId="0" borderId="35" xfId="46" applyNumberFormat="1" applyBorder="1" applyProtection="1">
      <alignment horizontal="center"/>
    </xf>
    <xf numFmtId="4" fontId="3" fillId="0" borderId="35" xfId="47" applyNumberFormat="1" applyBorder="1" applyProtection="1">
      <alignment horizontal="right" shrinkToFit="1"/>
    </xf>
    <xf numFmtId="0" fontId="17" fillId="0" borderId="35" xfId="0" applyFont="1" applyBorder="1" applyProtection="1">
      <protection locked="0"/>
    </xf>
    <xf numFmtId="49" fontId="14" fillId="0" borderId="34" xfId="42" applyNumberFormat="1" applyFont="1" applyBorder="1" applyAlignment="1" applyProtection="1">
      <alignment horizontal="right"/>
    </xf>
    <xf numFmtId="49" fontId="14" fillId="0" borderId="1" xfId="42" applyNumberFormat="1" applyFont="1" applyBorder="1" applyAlignment="1" applyProtection="1">
      <alignment horizontal="right"/>
    </xf>
    <xf numFmtId="4" fontId="3" fillId="0" borderId="1" xfId="39" applyNumberFormat="1" applyBorder="1" applyProtection="1">
      <alignment horizontal="right" shrinkToFit="1"/>
    </xf>
    <xf numFmtId="49" fontId="8" fillId="0" borderId="35" xfId="30" applyFont="1" applyBorder="1">
      <alignment horizontal="center" vertical="top" wrapText="1"/>
    </xf>
    <xf numFmtId="0" fontId="18" fillId="5" borderId="35" xfId="0" applyFont="1" applyFill="1" applyBorder="1" applyAlignment="1">
      <alignment horizontal="center" vertical="top" wrapText="1"/>
    </xf>
    <xf numFmtId="4" fontId="3" fillId="0" borderId="35" xfId="39" applyNumberFormat="1" applyFill="1" applyBorder="1" applyProtection="1">
      <alignment horizontal="right" shrinkToFit="1"/>
    </xf>
    <xf numFmtId="4" fontId="3" fillId="6" borderId="35" xfId="39" applyNumberFormat="1" applyFill="1" applyBorder="1" applyProtection="1">
      <alignment horizontal="right" shrinkToFit="1"/>
    </xf>
    <xf numFmtId="49" fontId="21" fillId="0" borderId="35" xfId="46" applyNumberFormat="1" applyFont="1" applyBorder="1" applyProtection="1">
      <alignment horizontal="center"/>
    </xf>
    <xf numFmtId="4" fontId="21" fillId="0" borderId="35" xfId="47" applyNumberFormat="1" applyFont="1" applyBorder="1" applyProtection="1">
      <alignment horizontal="right" shrinkToFit="1"/>
    </xf>
    <xf numFmtId="4" fontId="21" fillId="0" borderId="35" xfId="39" applyNumberFormat="1" applyFont="1" applyFill="1" applyBorder="1" applyProtection="1">
      <alignment horizontal="right" shrinkToFit="1"/>
    </xf>
    <xf numFmtId="0" fontId="22" fillId="0" borderId="0" xfId="0" applyFont="1" applyProtection="1">
      <protection locked="0"/>
    </xf>
    <xf numFmtId="0" fontId="21" fillId="0" borderId="35" xfId="44" applyNumberFormat="1" applyFont="1" applyBorder="1" applyAlignment="1" applyProtection="1">
      <alignment horizontal="left" vertical="center" wrapText="1" indent="2"/>
    </xf>
    <xf numFmtId="0" fontId="21" fillId="0" borderId="35" xfId="44" applyNumberFormat="1" applyFont="1" applyBorder="1" applyAlignment="1" applyProtection="1">
      <alignment vertical="center" wrapText="1"/>
    </xf>
    <xf numFmtId="0" fontId="21" fillId="0" borderId="35" xfId="44" applyNumberFormat="1" applyFont="1" applyFill="1" applyBorder="1" applyProtection="1">
      <alignment horizontal="left" wrapText="1" indent="2"/>
    </xf>
    <xf numFmtId="49" fontId="21" fillId="0" borderId="35" xfId="46" applyNumberFormat="1" applyFont="1" applyFill="1" applyBorder="1" applyProtection="1">
      <alignment horizontal="center"/>
    </xf>
    <xf numFmtId="4" fontId="21" fillId="0" borderId="35" xfId="47" applyNumberFormat="1" applyFont="1" applyFill="1" applyBorder="1" applyProtection="1">
      <alignment horizontal="right" shrinkToFit="1"/>
    </xf>
    <xf numFmtId="0" fontId="22" fillId="0" borderId="0" xfId="0" applyFont="1" applyFill="1" applyProtection="1">
      <protection locked="0"/>
    </xf>
    <xf numFmtId="0" fontId="21" fillId="0" borderId="35" xfId="44" applyNumberFormat="1" applyFont="1" applyFill="1" applyBorder="1" applyAlignment="1" applyProtection="1">
      <alignment horizontal="left" vertical="center" wrapText="1" indent="2"/>
    </xf>
    <xf numFmtId="49" fontId="3" fillId="0" borderId="13" xfId="30" applyAlignment="1">
      <alignment horizontal="left" vertical="top" wrapText="1"/>
    </xf>
    <xf numFmtId="0" fontId="23" fillId="0" borderId="0" xfId="0" applyFont="1" applyAlignment="1">
      <alignment horizontal="left" vertical="top" wrapText="1"/>
    </xf>
    <xf numFmtId="0" fontId="23" fillId="0" borderId="35" xfId="0" applyFont="1" applyBorder="1" applyAlignment="1">
      <alignment horizontal="left" vertical="top" wrapText="1"/>
    </xf>
    <xf numFmtId="4" fontId="3" fillId="0" borderId="35" xfId="39" applyNumberFormat="1" applyBorder="1" applyAlignment="1" applyProtection="1">
      <alignment vertical="top" wrapText="1" shrinkToFit="1"/>
    </xf>
    <xf numFmtId="4" fontId="3" fillId="0" borderId="35" xfId="39" applyNumberFormat="1" applyFill="1" applyBorder="1" applyAlignment="1" applyProtection="1">
      <alignment vertical="top" shrinkToFit="1"/>
    </xf>
    <xf numFmtId="4" fontId="3" fillId="0" borderId="35" xfId="39" applyNumberFormat="1" applyBorder="1" applyAlignment="1" applyProtection="1">
      <alignment vertical="top" shrinkToFit="1"/>
    </xf>
    <xf numFmtId="4" fontId="3" fillId="0" borderId="35" xfId="47" applyNumberFormat="1" applyBorder="1" applyAlignment="1" applyProtection="1">
      <alignment vertical="top" shrinkToFit="1"/>
    </xf>
    <xf numFmtId="4" fontId="3" fillId="0" borderId="35" xfId="47" applyNumberFormat="1" applyBorder="1" applyAlignment="1" applyProtection="1">
      <alignment vertical="top" wrapText="1" shrinkToFit="1"/>
    </xf>
    <xf numFmtId="4" fontId="0" fillId="0" borderId="35" xfId="39" applyNumberFormat="1" applyFont="1" applyBorder="1" applyAlignment="1" applyProtection="1">
      <alignment vertical="top" shrinkToFit="1"/>
    </xf>
    <xf numFmtId="4" fontId="3" fillId="0" borderId="35" xfId="39" applyNumberFormat="1" applyFont="1" applyBorder="1" applyAlignment="1" applyProtection="1">
      <alignment vertical="top" wrapText="1" shrinkToFit="1"/>
    </xf>
    <xf numFmtId="166" fontId="23" fillId="0" borderId="35" xfId="0" applyNumberFormat="1" applyFont="1" applyFill="1" applyBorder="1" applyAlignment="1">
      <alignment horizontal="left" vertical="top" wrapText="1"/>
    </xf>
    <xf numFmtId="4" fontId="21" fillId="0" borderId="35" xfId="39" applyNumberFormat="1" applyFont="1" applyFill="1" applyBorder="1" applyAlignment="1" applyProtection="1">
      <alignment horizontal="left" shrinkToFit="1"/>
    </xf>
    <xf numFmtId="4" fontId="3" fillId="0" borderId="35" xfId="39" applyNumberFormat="1" applyFill="1" applyBorder="1" applyAlignment="1" applyProtection="1">
      <alignment horizontal="left" shrinkToFit="1"/>
    </xf>
    <xf numFmtId="2" fontId="8" fillId="5" borderId="35" xfId="30" applyNumberFormat="1" applyFont="1" applyFill="1" applyBorder="1" applyAlignment="1" applyProtection="1">
      <alignment horizontal="center" vertical="top" wrapText="1"/>
    </xf>
    <xf numFmtId="2" fontId="18" fillId="5" borderId="35" xfId="0" applyNumberFormat="1" applyFont="1" applyFill="1" applyBorder="1" applyAlignment="1">
      <alignment horizontal="center" vertical="top" wrapText="1"/>
    </xf>
    <xf numFmtId="0" fontId="18" fillId="5" borderId="35" xfId="0" applyFont="1" applyFill="1" applyBorder="1" applyAlignment="1">
      <alignment horizontal="center" vertical="top" wrapText="1"/>
    </xf>
    <xf numFmtId="0" fontId="8" fillId="5" borderId="39" xfId="1" applyNumberFormat="1" applyFont="1" applyFill="1" applyBorder="1" applyAlignment="1" applyProtection="1">
      <alignment horizontal="center" vertical="top" wrapText="1"/>
    </xf>
    <xf numFmtId="0" fontId="8" fillId="5" borderId="40" xfId="1" applyFont="1" applyFill="1" applyBorder="1" applyAlignment="1">
      <alignment horizontal="center" vertical="top" wrapText="1"/>
    </xf>
    <xf numFmtId="0" fontId="18" fillId="5" borderId="39" xfId="1" applyNumberFormat="1" applyFont="1" applyFill="1" applyBorder="1" applyAlignment="1" applyProtection="1">
      <alignment horizontal="center" vertical="top" wrapText="1"/>
    </xf>
    <xf numFmtId="0" fontId="18" fillId="5" borderId="40" xfId="1" applyFont="1" applyFill="1" applyBorder="1" applyAlignment="1">
      <alignment horizontal="center" vertical="top" wrapText="1"/>
    </xf>
    <xf numFmtId="0" fontId="19" fillId="0" borderId="1" xfId="2" applyNumberFormat="1" applyFont="1" applyBorder="1" applyAlignment="1" applyProtection="1">
      <alignment horizontal="center" vertical="center" wrapText="1"/>
    </xf>
    <xf numFmtId="0" fontId="19" fillId="0" borderId="1" xfId="2" applyFont="1" applyBorder="1" applyAlignment="1">
      <alignment horizontal="center" vertical="center" wrapText="1"/>
    </xf>
    <xf numFmtId="0" fontId="20" fillId="0" borderId="0" xfId="0" applyFont="1" applyAlignment="1">
      <alignment wrapText="1"/>
    </xf>
    <xf numFmtId="2" fontId="8" fillId="5" borderId="36" xfId="30" applyNumberFormat="1" applyFont="1" applyFill="1" applyBorder="1" applyAlignment="1" applyProtection="1">
      <alignment horizontal="center" vertical="top" wrapText="1"/>
    </xf>
    <xf numFmtId="0" fontId="18" fillId="0" borderId="38" xfId="0" applyFont="1" applyBorder="1" applyAlignment="1">
      <alignment horizontal="center" wrapText="1"/>
    </xf>
    <xf numFmtId="0" fontId="18" fillId="0" borderId="37" xfId="0" applyFont="1" applyBorder="1" applyAlignment="1">
      <alignment horizontal="center" wrapText="1"/>
    </xf>
    <xf numFmtId="49" fontId="8" fillId="0" borderId="35" xfId="30" applyNumberFormat="1" applyFont="1" applyBorder="1" applyAlignment="1" applyProtection="1">
      <alignment horizontal="center" vertical="top" wrapText="1"/>
    </xf>
    <xf numFmtId="0" fontId="18" fillId="0" borderId="35" xfId="0" applyFont="1" applyBorder="1" applyAlignment="1">
      <alignment horizontal="center" vertical="top" wrapText="1"/>
    </xf>
    <xf numFmtId="0" fontId="8" fillId="0" borderId="35" xfId="29" applyNumberFormat="1" applyFont="1" applyBorder="1" applyProtection="1">
      <alignment horizontal="center" vertical="top" wrapText="1"/>
    </xf>
    <xf numFmtId="0" fontId="8" fillId="0" borderId="35" xfId="29" applyFont="1" applyBorder="1">
      <alignment horizontal="center" vertical="top" wrapText="1"/>
    </xf>
    <xf numFmtId="0" fontId="3" fillId="0" borderId="35" xfId="20" applyBorder="1" applyAlignment="1">
      <alignment horizontal="left" vertical="top" wrapText="1"/>
    </xf>
  </cellXfs>
  <cellStyles count="130">
    <cellStyle name="br" xfId="124" xr:uid="{00000000-0005-0000-0000-000000000000}"/>
    <cellStyle name="col" xfId="123" xr:uid="{00000000-0005-0000-0000-000001000000}"/>
    <cellStyle name="st128" xfId="120" xr:uid="{00000000-0005-0000-0000-000002000000}"/>
    <cellStyle name="style0" xfId="125" xr:uid="{00000000-0005-0000-0000-000003000000}"/>
    <cellStyle name="td" xfId="126" xr:uid="{00000000-0005-0000-0000-000004000000}"/>
    <cellStyle name="tr" xfId="122" xr:uid="{00000000-0005-0000-0000-000005000000}"/>
    <cellStyle name="xl100" xfId="74" xr:uid="{00000000-0005-0000-0000-000006000000}"/>
    <cellStyle name="xl101" xfId="78" xr:uid="{00000000-0005-0000-0000-000007000000}"/>
    <cellStyle name="xl102" xfId="83" xr:uid="{00000000-0005-0000-0000-000008000000}"/>
    <cellStyle name="xl103" xfId="86" xr:uid="{00000000-0005-0000-0000-000009000000}"/>
    <cellStyle name="xl104" xfId="75" xr:uid="{00000000-0005-0000-0000-00000A000000}"/>
    <cellStyle name="xl105" xfId="79" xr:uid="{00000000-0005-0000-0000-00000B000000}"/>
    <cellStyle name="xl106" xfId="84" xr:uid="{00000000-0005-0000-0000-00000C000000}"/>
    <cellStyle name="xl107" xfId="87" xr:uid="{00000000-0005-0000-0000-00000D000000}"/>
    <cellStyle name="xl108" xfId="80" xr:uid="{00000000-0005-0000-0000-00000E000000}"/>
    <cellStyle name="xl109" xfId="88" xr:uid="{00000000-0005-0000-0000-00000F000000}"/>
    <cellStyle name="xl110" xfId="91" xr:uid="{00000000-0005-0000-0000-000010000000}"/>
    <cellStyle name="xl111" xfId="76" xr:uid="{00000000-0005-0000-0000-000011000000}"/>
    <cellStyle name="xl112" xfId="81" xr:uid="{00000000-0005-0000-0000-000012000000}"/>
    <cellStyle name="xl113" xfId="82" xr:uid="{00000000-0005-0000-0000-000013000000}"/>
    <cellStyle name="xl114" xfId="89" xr:uid="{00000000-0005-0000-0000-000014000000}"/>
    <cellStyle name="xl115" xfId="92" xr:uid="{00000000-0005-0000-0000-000015000000}"/>
    <cellStyle name="xl116" xfId="94" xr:uid="{00000000-0005-0000-0000-000016000000}"/>
    <cellStyle name="xl117" xfId="95" xr:uid="{00000000-0005-0000-0000-000017000000}"/>
    <cellStyle name="xl118" xfId="96" xr:uid="{00000000-0005-0000-0000-000018000000}"/>
    <cellStyle name="xl119" xfId="97" xr:uid="{00000000-0005-0000-0000-000019000000}"/>
    <cellStyle name="xl120" xfId="98" xr:uid="{00000000-0005-0000-0000-00001A000000}"/>
    <cellStyle name="xl121" xfId="99" xr:uid="{00000000-0005-0000-0000-00001B000000}"/>
    <cellStyle name="xl122" xfId="100" xr:uid="{00000000-0005-0000-0000-00001C000000}"/>
    <cellStyle name="xl123" xfId="105" xr:uid="{00000000-0005-0000-0000-00001D000000}"/>
    <cellStyle name="xl124" xfId="110" xr:uid="{00000000-0005-0000-0000-00001E000000}"/>
    <cellStyle name="xl125" xfId="114" xr:uid="{00000000-0005-0000-0000-00001F000000}"/>
    <cellStyle name="xl126" xfId="117" xr:uid="{00000000-0005-0000-0000-000020000000}"/>
    <cellStyle name="xl127" xfId="119" xr:uid="{00000000-0005-0000-0000-000021000000}"/>
    <cellStyle name="xl128" xfId="121" xr:uid="{00000000-0005-0000-0000-000022000000}"/>
    <cellStyle name="xl129" xfId="101" xr:uid="{00000000-0005-0000-0000-000023000000}"/>
    <cellStyle name="xl130" xfId="106" xr:uid="{00000000-0005-0000-0000-000024000000}"/>
    <cellStyle name="xl131" xfId="108" xr:uid="{00000000-0005-0000-0000-000025000000}"/>
    <cellStyle name="xl132" xfId="111" xr:uid="{00000000-0005-0000-0000-000026000000}"/>
    <cellStyle name="xl133" xfId="112" xr:uid="{00000000-0005-0000-0000-000027000000}"/>
    <cellStyle name="xl134" xfId="115" xr:uid="{00000000-0005-0000-0000-000028000000}"/>
    <cellStyle name="xl135" xfId="109" xr:uid="{00000000-0005-0000-0000-000029000000}"/>
    <cellStyle name="xl136" xfId="118" xr:uid="{00000000-0005-0000-0000-00002A000000}"/>
    <cellStyle name="xl137" xfId="102" xr:uid="{00000000-0005-0000-0000-00002B000000}"/>
    <cellStyle name="xl138" xfId="113" xr:uid="{00000000-0005-0000-0000-00002C000000}"/>
    <cellStyle name="xl139" xfId="103" xr:uid="{00000000-0005-0000-0000-00002D000000}"/>
    <cellStyle name="xl140" xfId="107" xr:uid="{00000000-0005-0000-0000-00002E000000}"/>
    <cellStyle name="xl141" xfId="104" xr:uid="{00000000-0005-0000-0000-00002F000000}"/>
    <cellStyle name="xl142" xfId="116" xr:uid="{00000000-0005-0000-0000-000030000000}"/>
    <cellStyle name="xl143" xfId="129" xr:uid="{00000000-0005-0000-0000-000031000000}"/>
    <cellStyle name="xl21" xfId="127" xr:uid="{00000000-0005-0000-0000-000032000000}"/>
    <cellStyle name="xl22" xfId="1" xr:uid="{00000000-0005-0000-0000-000033000000}"/>
    <cellStyle name="xl23" xfId="5" xr:uid="{00000000-0005-0000-0000-000034000000}"/>
    <cellStyle name="xl24" xfId="10" xr:uid="{00000000-0005-0000-0000-000035000000}"/>
    <cellStyle name="xl25" xfId="16" xr:uid="{00000000-0005-0000-0000-000036000000}"/>
    <cellStyle name="xl26" xfId="29" xr:uid="{00000000-0005-0000-0000-000037000000}"/>
    <cellStyle name="xl27" xfId="33" xr:uid="{00000000-0005-0000-0000-000038000000}"/>
    <cellStyle name="xl28" xfId="36" xr:uid="{00000000-0005-0000-0000-000039000000}"/>
    <cellStyle name="xl29" xfId="40" xr:uid="{00000000-0005-0000-0000-00003A000000}"/>
    <cellStyle name="xl30" xfId="44" xr:uid="{00000000-0005-0000-0000-00003B000000}"/>
    <cellStyle name="xl31" xfId="14" xr:uid="{00000000-0005-0000-0000-00003C000000}"/>
    <cellStyle name="xl32" xfId="128" xr:uid="{00000000-0005-0000-0000-00003D000000}"/>
    <cellStyle name="xl33" xfId="24" xr:uid="{00000000-0005-0000-0000-00003E000000}"/>
    <cellStyle name="xl34" xfId="34" xr:uid="{00000000-0005-0000-0000-00003F000000}"/>
    <cellStyle name="xl35" xfId="37" xr:uid="{00000000-0005-0000-0000-000040000000}"/>
    <cellStyle name="xl36" xfId="41" xr:uid="{00000000-0005-0000-0000-000041000000}"/>
    <cellStyle name="xl37" xfId="45" xr:uid="{00000000-0005-0000-0000-000042000000}"/>
    <cellStyle name="xl38" xfId="6" xr:uid="{00000000-0005-0000-0000-000043000000}"/>
    <cellStyle name="xl39" xfId="38" xr:uid="{00000000-0005-0000-0000-000044000000}"/>
    <cellStyle name="xl40" xfId="42" xr:uid="{00000000-0005-0000-0000-000045000000}"/>
    <cellStyle name="xl41" xfId="46" xr:uid="{00000000-0005-0000-0000-000046000000}"/>
    <cellStyle name="xl42" xfId="17" xr:uid="{00000000-0005-0000-0000-000047000000}"/>
    <cellStyle name="xl43" xfId="20" xr:uid="{00000000-0005-0000-0000-000048000000}"/>
    <cellStyle name="xl44" xfId="22" xr:uid="{00000000-0005-0000-0000-000049000000}"/>
    <cellStyle name="xl45" xfId="25" xr:uid="{00000000-0005-0000-0000-00004A000000}"/>
    <cellStyle name="xl46" xfId="30" xr:uid="{00000000-0005-0000-0000-00004B000000}"/>
    <cellStyle name="xl47" xfId="35" xr:uid="{00000000-0005-0000-0000-00004C000000}"/>
    <cellStyle name="xl48" xfId="39" xr:uid="{00000000-0005-0000-0000-00004D000000}"/>
    <cellStyle name="xl49" xfId="43" xr:uid="{00000000-0005-0000-0000-00004E000000}"/>
    <cellStyle name="xl50" xfId="47" xr:uid="{00000000-0005-0000-0000-00004F000000}"/>
    <cellStyle name="xl51" xfId="2" xr:uid="{00000000-0005-0000-0000-000050000000}"/>
    <cellStyle name="xl52" xfId="7" xr:uid="{00000000-0005-0000-0000-000051000000}"/>
    <cellStyle name="xl53" xfId="11" xr:uid="{00000000-0005-0000-0000-000052000000}"/>
    <cellStyle name="xl54" xfId="18" xr:uid="{00000000-0005-0000-0000-000053000000}"/>
    <cellStyle name="xl55" xfId="23" xr:uid="{00000000-0005-0000-0000-000054000000}"/>
    <cellStyle name="xl56" xfId="26" xr:uid="{00000000-0005-0000-0000-000055000000}"/>
    <cellStyle name="xl57" xfId="3" xr:uid="{00000000-0005-0000-0000-000056000000}"/>
    <cellStyle name="xl58" xfId="8" xr:uid="{00000000-0005-0000-0000-000057000000}"/>
    <cellStyle name="xl59" xfId="12" xr:uid="{00000000-0005-0000-0000-000058000000}"/>
    <cellStyle name="xl60" xfId="15" xr:uid="{00000000-0005-0000-0000-000059000000}"/>
    <cellStyle name="xl61" xfId="19" xr:uid="{00000000-0005-0000-0000-00005A000000}"/>
    <cellStyle name="xl62" xfId="21" xr:uid="{00000000-0005-0000-0000-00005B000000}"/>
    <cellStyle name="xl63" xfId="27" xr:uid="{00000000-0005-0000-0000-00005C000000}"/>
    <cellStyle name="xl64" xfId="28" xr:uid="{00000000-0005-0000-0000-00005D000000}"/>
    <cellStyle name="xl65" xfId="4" xr:uid="{00000000-0005-0000-0000-00005E000000}"/>
    <cellStyle name="xl66" xfId="9" xr:uid="{00000000-0005-0000-0000-00005F000000}"/>
    <cellStyle name="xl67" xfId="13" xr:uid="{00000000-0005-0000-0000-000060000000}"/>
    <cellStyle name="xl68" xfId="31" xr:uid="{00000000-0005-0000-0000-000061000000}"/>
    <cellStyle name="xl69" xfId="32" xr:uid="{00000000-0005-0000-0000-000062000000}"/>
    <cellStyle name="xl70" xfId="59" xr:uid="{00000000-0005-0000-0000-000063000000}"/>
    <cellStyle name="xl71" xfId="65" xr:uid="{00000000-0005-0000-0000-000064000000}"/>
    <cellStyle name="xl72" xfId="71" xr:uid="{00000000-0005-0000-0000-000065000000}"/>
    <cellStyle name="xl73" xfId="53" xr:uid="{00000000-0005-0000-0000-000066000000}"/>
    <cellStyle name="xl74" xfId="56" xr:uid="{00000000-0005-0000-0000-000067000000}"/>
    <cellStyle name="xl75" xfId="60" xr:uid="{00000000-0005-0000-0000-000068000000}"/>
    <cellStyle name="xl76" xfId="66" xr:uid="{00000000-0005-0000-0000-000069000000}"/>
    <cellStyle name="xl77" xfId="72" xr:uid="{00000000-0005-0000-0000-00006A000000}"/>
    <cellStyle name="xl78" xfId="50" xr:uid="{00000000-0005-0000-0000-00006B000000}"/>
    <cellStyle name="xl79" xfId="61" xr:uid="{00000000-0005-0000-0000-00006C000000}"/>
    <cellStyle name="xl80" xfId="67" xr:uid="{00000000-0005-0000-0000-00006D000000}"/>
    <cellStyle name="xl81" xfId="51" xr:uid="{00000000-0005-0000-0000-00006E000000}"/>
    <cellStyle name="xl82" xfId="57" xr:uid="{00000000-0005-0000-0000-00006F000000}"/>
    <cellStyle name="xl83" xfId="62" xr:uid="{00000000-0005-0000-0000-000070000000}"/>
    <cellStyle name="xl84" xfId="68" xr:uid="{00000000-0005-0000-0000-000071000000}"/>
    <cellStyle name="xl85" xfId="48" xr:uid="{00000000-0005-0000-0000-000072000000}"/>
    <cellStyle name="xl86" xfId="54" xr:uid="{00000000-0005-0000-0000-000073000000}"/>
    <cellStyle name="xl87" xfId="58" xr:uid="{00000000-0005-0000-0000-000074000000}"/>
    <cellStyle name="xl88" xfId="63" xr:uid="{00000000-0005-0000-0000-000075000000}"/>
    <cellStyle name="xl89" xfId="69" xr:uid="{00000000-0005-0000-0000-000076000000}"/>
    <cellStyle name="xl90" xfId="49" xr:uid="{00000000-0005-0000-0000-000077000000}"/>
    <cellStyle name="xl91" xfId="52" xr:uid="{00000000-0005-0000-0000-000078000000}"/>
    <cellStyle name="xl92" xfId="55" xr:uid="{00000000-0005-0000-0000-000079000000}"/>
    <cellStyle name="xl93" xfId="64" xr:uid="{00000000-0005-0000-0000-00007A000000}"/>
    <cellStyle name="xl94" xfId="70" xr:uid="{00000000-0005-0000-0000-00007B000000}"/>
    <cellStyle name="xl95" xfId="73" xr:uid="{00000000-0005-0000-0000-00007C000000}"/>
    <cellStyle name="xl96" xfId="77" xr:uid="{00000000-0005-0000-0000-00007D000000}"/>
    <cellStyle name="xl97" xfId="85" xr:uid="{00000000-0005-0000-0000-00007E000000}"/>
    <cellStyle name="xl98" xfId="90" xr:uid="{00000000-0005-0000-0000-00007F000000}"/>
    <cellStyle name="xl99" xfId="93" xr:uid="{00000000-0005-0000-0000-000080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2"/>
  <sheetViews>
    <sheetView tabSelected="1" zoomScaleNormal="100" zoomScaleSheetLayoutView="100" workbookViewId="0">
      <pane ySplit="6" topLeftCell="A7" activePane="bottomLeft" state="frozen"/>
      <selection pane="bottomLeft" activeCell="G100" sqref="G100"/>
    </sheetView>
  </sheetViews>
  <sheetFormatPr defaultColWidth="9.109375" defaultRowHeight="14.4" x14ac:dyDescent="0.3"/>
  <cols>
    <col min="1" max="1" width="62" style="1" customWidth="1"/>
    <col min="2" max="2" width="22.88671875" style="1" customWidth="1"/>
    <col min="3" max="3" width="10.109375" style="1" customWidth="1"/>
    <col min="4" max="4" width="10.44140625" style="1" customWidth="1"/>
    <col min="5" max="5" width="10.6640625" style="1" customWidth="1"/>
    <col min="6" max="6" width="9" style="1" customWidth="1"/>
    <col min="7" max="7" width="23.6640625" style="1" customWidth="1"/>
    <col min="8" max="8" width="8.33203125" style="1" customWidth="1"/>
    <col min="9" max="9" width="32.5546875" style="1" customWidth="1"/>
    <col min="10" max="16384" width="9.109375" style="1"/>
  </cols>
  <sheetData>
    <row r="1" spans="1:9" ht="10.199999999999999" customHeight="1" x14ac:dyDescent="0.3">
      <c r="A1" s="2"/>
      <c r="B1" s="2"/>
      <c r="C1" s="2"/>
      <c r="D1" s="2"/>
      <c r="E1" s="2"/>
      <c r="F1" s="2"/>
      <c r="G1" s="2"/>
      <c r="H1" s="2"/>
    </row>
    <row r="2" spans="1:9" ht="33" customHeight="1" x14ac:dyDescent="0.3">
      <c r="A2" s="62" t="s">
        <v>287</v>
      </c>
      <c r="B2" s="63"/>
      <c r="C2" s="63"/>
      <c r="D2" s="63"/>
      <c r="E2" s="64"/>
      <c r="F2" s="64"/>
      <c r="G2" s="64"/>
      <c r="H2" s="64"/>
      <c r="I2" s="64"/>
    </row>
    <row r="3" spans="1:9" ht="14.1" customHeight="1" x14ac:dyDescent="0.3">
      <c r="A3" s="3"/>
      <c r="B3" s="4"/>
      <c r="C3" s="5"/>
      <c r="E3" s="25"/>
      <c r="F3" s="25"/>
      <c r="G3" s="25"/>
      <c r="H3" s="25"/>
      <c r="I3" s="24" t="s">
        <v>271</v>
      </c>
    </row>
    <row r="4" spans="1:9" ht="12.9" customHeight="1" x14ac:dyDescent="0.3">
      <c r="A4" s="70" t="s">
        <v>0</v>
      </c>
      <c r="B4" s="70" t="s">
        <v>1</v>
      </c>
      <c r="C4" s="68" t="s">
        <v>281</v>
      </c>
      <c r="D4" s="55" t="s">
        <v>282</v>
      </c>
      <c r="E4" s="65" t="s">
        <v>288</v>
      </c>
      <c r="F4" s="65" t="s">
        <v>289</v>
      </c>
      <c r="G4" s="58" t="s">
        <v>290</v>
      </c>
      <c r="H4" s="60" t="s">
        <v>291</v>
      </c>
      <c r="I4" s="55" t="s">
        <v>292</v>
      </c>
    </row>
    <row r="5" spans="1:9" ht="113.25" customHeight="1" x14ac:dyDescent="0.3">
      <c r="A5" s="71"/>
      <c r="B5" s="71"/>
      <c r="C5" s="69"/>
      <c r="D5" s="56"/>
      <c r="E5" s="66"/>
      <c r="F5" s="66"/>
      <c r="G5" s="59"/>
      <c r="H5" s="61"/>
      <c r="I5" s="56"/>
    </row>
    <row r="6" spans="1:9" ht="0.6" hidden="1" customHeight="1" x14ac:dyDescent="0.3">
      <c r="A6" s="71"/>
      <c r="B6" s="71"/>
      <c r="C6" s="27"/>
      <c r="D6" s="57"/>
      <c r="E6" s="67"/>
      <c r="F6" s="67"/>
      <c r="G6" s="28"/>
      <c r="H6" s="28"/>
      <c r="I6" s="57"/>
    </row>
    <row r="7" spans="1:9" ht="14.25" customHeight="1" x14ac:dyDescent="0.3">
      <c r="A7" s="6">
        <v>1</v>
      </c>
      <c r="B7" s="7">
        <v>2</v>
      </c>
      <c r="C7" s="8" t="s">
        <v>270</v>
      </c>
      <c r="D7" s="8" t="s">
        <v>2</v>
      </c>
      <c r="E7" s="8" t="s">
        <v>3</v>
      </c>
      <c r="F7" s="8" t="s">
        <v>283</v>
      </c>
      <c r="G7" s="8" t="s">
        <v>284</v>
      </c>
      <c r="H7" s="8" t="s">
        <v>285</v>
      </c>
      <c r="I7" s="8" t="s">
        <v>286</v>
      </c>
    </row>
    <row r="8" spans="1:9" ht="17.25" customHeight="1" x14ac:dyDescent="0.3">
      <c r="A8" s="9" t="s">
        <v>4</v>
      </c>
      <c r="B8" s="10" t="s">
        <v>5</v>
      </c>
      <c r="C8" s="11">
        <f>C10+C79</f>
        <v>1586165.05</v>
      </c>
      <c r="D8" s="11">
        <f>D10+D79</f>
        <v>1836585.321</v>
      </c>
      <c r="E8" s="11">
        <f>E10+E79</f>
        <v>1866194.6968099999</v>
      </c>
      <c r="F8" s="11">
        <f>E8/C8*100</f>
        <v>117.65450870387038</v>
      </c>
      <c r="G8" s="11"/>
      <c r="H8" s="11">
        <f>E8/D8*100</f>
        <v>101.61219712862987</v>
      </c>
      <c r="I8" s="11"/>
    </row>
    <row r="9" spans="1:9" ht="15" customHeight="1" x14ac:dyDescent="0.3">
      <c r="A9" s="12" t="s">
        <v>6</v>
      </c>
      <c r="B9" s="13"/>
      <c r="C9" s="14"/>
      <c r="D9" s="15"/>
      <c r="E9" s="15"/>
      <c r="F9" s="15"/>
      <c r="G9" s="15"/>
      <c r="H9" s="15"/>
      <c r="I9" s="15"/>
    </row>
    <row r="10" spans="1:9" x14ac:dyDescent="0.3">
      <c r="A10" s="16" t="s">
        <v>258</v>
      </c>
      <c r="B10" s="17" t="s">
        <v>7</v>
      </c>
      <c r="C10" s="18">
        <f>C11+C20+C26+C32+C37+C41+C46+C51+C54+C57+C75</f>
        <v>661544.41</v>
      </c>
      <c r="D10" s="18">
        <f t="shared" ref="D10:E10" si="0">D11+D20+D26+D32+D37+D41+D46+D51+D54+D57+D75</f>
        <v>776596.05</v>
      </c>
      <c r="E10" s="18">
        <f t="shared" si="0"/>
        <v>826512.16999999993</v>
      </c>
      <c r="F10" s="19">
        <f>E10/C10*100</f>
        <v>124.93676274885308</v>
      </c>
      <c r="G10" s="19"/>
      <c r="H10" s="19">
        <f>E10/D10*100</f>
        <v>106.42755265108545</v>
      </c>
      <c r="I10" s="19"/>
    </row>
    <row r="11" spans="1:9" s="34" customFormat="1" ht="63.6" customHeight="1" x14ac:dyDescent="0.3">
      <c r="A11" s="35" t="s">
        <v>259</v>
      </c>
      <c r="B11" s="31" t="s">
        <v>8</v>
      </c>
      <c r="C11" s="32">
        <f>C12</f>
        <v>559010</v>
      </c>
      <c r="D11" s="32">
        <f t="shared" ref="D11:E11" si="1">D12</f>
        <v>667470.41</v>
      </c>
      <c r="E11" s="32">
        <f t="shared" si="1"/>
        <v>714174.37</v>
      </c>
      <c r="F11" s="33">
        <f>E11/C11*100</f>
        <v>127.75699361370995</v>
      </c>
      <c r="G11" s="52" t="s">
        <v>302</v>
      </c>
      <c r="H11" s="53">
        <f>E11/D11*100</f>
        <v>106.99715812121168</v>
      </c>
      <c r="I11" s="52" t="s">
        <v>305</v>
      </c>
    </row>
    <row r="12" spans="1:9" x14ac:dyDescent="0.3">
      <c r="A12" s="20" t="s">
        <v>260</v>
      </c>
      <c r="B12" s="21" t="s">
        <v>9</v>
      </c>
      <c r="C12" s="22">
        <f>SUM(C13:C19)</f>
        <v>559010</v>
      </c>
      <c r="D12" s="22">
        <f t="shared" ref="D12:E12" si="2">SUM(D13:D19)</f>
        <v>667470.41</v>
      </c>
      <c r="E12" s="22">
        <f t="shared" si="2"/>
        <v>714174.37</v>
      </c>
      <c r="F12" s="29">
        <f t="shared" ref="F12:F38" si="3">E12/C12*100</f>
        <v>127.75699361370995</v>
      </c>
      <c r="G12" s="54"/>
      <c r="H12" s="54">
        <f t="shared" ref="H12:H38" si="4">E12/D12*100</f>
        <v>106.99715812121168</v>
      </c>
      <c r="I12" s="54"/>
    </row>
    <row r="13" spans="1:9" ht="68.25" customHeight="1" x14ac:dyDescent="0.3">
      <c r="A13" s="20" t="s">
        <v>10</v>
      </c>
      <c r="B13" s="21" t="s">
        <v>11</v>
      </c>
      <c r="C13" s="22">
        <v>552960</v>
      </c>
      <c r="D13" s="15">
        <v>660470.41</v>
      </c>
      <c r="E13" s="15">
        <v>705858.63</v>
      </c>
      <c r="F13" s="29">
        <f t="shared" si="3"/>
        <v>127.65093858506944</v>
      </c>
      <c r="G13" s="54"/>
      <c r="H13" s="54">
        <f t="shared" si="4"/>
        <v>106.87210498953314</v>
      </c>
      <c r="I13" s="54"/>
    </row>
    <row r="14" spans="1:9" ht="54.6" customHeight="1" x14ac:dyDescent="0.3">
      <c r="A14" s="20" t="s">
        <v>12</v>
      </c>
      <c r="B14" s="21" t="s">
        <v>13</v>
      </c>
      <c r="C14" s="22">
        <v>1600</v>
      </c>
      <c r="D14" s="15">
        <v>1400</v>
      </c>
      <c r="E14" s="15">
        <v>1099.08</v>
      </c>
      <c r="F14" s="29">
        <f t="shared" si="3"/>
        <v>68.692499999999995</v>
      </c>
      <c r="G14" s="54"/>
      <c r="H14" s="54">
        <f t="shared" si="4"/>
        <v>78.505714285714276</v>
      </c>
      <c r="I14" s="54"/>
    </row>
    <row r="15" spans="1:9" ht="45" customHeight="1" x14ac:dyDescent="0.3">
      <c r="A15" s="20" t="s">
        <v>14</v>
      </c>
      <c r="B15" s="21" t="s">
        <v>15</v>
      </c>
      <c r="C15" s="22">
        <v>4250</v>
      </c>
      <c r="D15" s="15">
        <v>4450</v>
      </c>
      <c r="E15" s="15">
        <v>4654.04</v>
      </c>
      <c r="F15" s="29">
        <f t="shared" si="3"/>
        <v>109.50682352941176</v>
      </c>
      <c r="G15" s="54"/>
      <c r="H15" s="54">
        <f t="shared" si="4"/>
        <v>104.58516853932585</v>
      </c>
      <c r="I15" s="54"/>
    </row>
    <row r="16" spans="1:9" ht="44.4" customHeight="1" x14ac:dyDescent="0.3">
      <c r="A16" s="20" t="s">
        <v>16</v>
      </c>
      <c r="B16" s="21" t="s">
        <v>17</v>
      </c>
      <c r="C16" s="22">
        <v>200</v>
      </c>
      <c r="D16" s="15">
        <v>100</v>
      </c>
      <c r="E16" s="15">
        <v>83.65</v>
      </c>
      <c r="F16" s="29">
        <f t="shared" si="3"/>
        <v>41.825000000000003</v>
      </c>
      <c r="G16" s="54"/>
      <c r="H16" s="54">
        <f t="shared" si="4"/>
        <v>83.65</v>
      </c>
      <c r="I16" s="54"/>
    </row>
    <row r="17" spans="1:9" ht="74.400000000000006" customHeight="1" x14ac:dyDescent="0.3">
      <c r="A17" s="20" t="s">
        <v>18</v>
      </c>
      <c r="B17" s="21" t="s">
        <v>19</v>
      </c>
      <c r="C17" s="22">
        <v>0</v>
      </c>
      <c r="D17" s="15">
        <v>650</v>
      </c>
      <c r="E17" s="15">
        <v>722.21</v>
      </c>
      <c r="F17" s="29" t="s">
        <v>293</v>
      </c>
      <c r="G17" s="54"/>
      <c r="H17" s="54">
        <f t="shared" si="4"/>
        <v>111.10923076923078</v>
      </c>
      <c r="I17" s="54"/>
    </row>
    <row r="18" spans="1:9" ht="42" x14ac:dyDescent="0.3">
      <c r="A18" s="20" t="s">
        <v>20</v>
      </c>
      <c r="B18" s="21" t="s">
        <v>21</v>
      </c>
      <c r="C18" s="22">
        <v>0</v>
      </c>
      <c r="D18" s="15">
        <v>400</v>
      </c>
      <c r="E18" s="15">
        <v>1311.36</v>
      </c>
      <c r="F18" s="29" t="s">
        <v>293</v>
      </c>
      <c r="G18" s="54"/>
      <c r="H18" s="54">
        <f t="shared" si="4"/>
        <v>327.84</v>
      </c>
      <c r="I18" s="54"/>
    </row>
    <row r="19" spans="1:9" ht="34.200000000000003" customHeight="1" x14ac:dyDescent="0.3">
      <c r="A19" s="20" t="s">
        <v>22</v>
      </c>
      <c r="B19" s="21" t="s">
        <v>23</v>
      </c>
      <c r="C19" s="22">
        <v>0</v>
      </c>
      <c r="D19" s="15">
        <v>0</v>
      </c>
      <c r="E19" s="15">
        <v>445.4</v>
      </c>
      <c r="F19" s="29" t="s">
        <v>293</v>
      </c>
      <c r="G19" s="54"/>
      <c r="H19" s="54" t="s">
        <v>293</v>
      </c>
      <c r="I19" s="54"/>
    </row>
    <row r="20" spans="1:9" s="34" customFormat="1" ht="41.4" customHeight="1" x14ac:dyDescent="0.3">
      <c r="A20" s="35" t="s">
        <v>24</v>
      </c>
      <c r="B20" s="31" t="s">
        <v>25</v>
      </c>
      <c r="C20" s="32">
        <f>C21</f>
        <v>31251</v>
      </c>
      <c r="D20" s="32">
        <f t="shared" ref="D20:E20" si="5">D21</f>
        <v>32908</v>
      </c>
      <c r="E20" s="32">
        <f t="shared" si="5"/>
        <v>33522.360000000008</v>
      </c>
      <c r="F20" s="33">
        <f t="shared" si="3"/>
        <v>107.26811942017858</v>
      </c>
      <c r="G20" s="52" t="s">
        <v>301</v>
      </c>
      <c r="H20" s="53">
        <f t="shared" si="4"/>
        <v>101.86690166524859</v>
      </c>
      <c r="I20" s="53"/>
    </row>
    <row r="21" spans="1:9" ht="21.6" x14ac:dyDescent="0.3">
      <c r="A21" s="20" t="s">
        <v>26</v>
      </c>
      <c r="B21" s="21" t="s">
        <v>27</v>
      </c>
      <c r="C21" s="22">
        <f>SUM(C22:C25)</f>
        <v>31251</v>
      </c>
      <c r="D21" s="22">
        <f t="shared" ref="D21:E21" si="6">SUM(D22:D25)</f>
        <v>32908</v>
      </c>
      <c r="E21" s="22">
        <f t="shared" si="6"/>
        <v>33522.360000000008</v>
      </c>
      <c r="F21" s="29">
        <f t="shared" si="3"/>
        <v>107.26811942017858</v>
      </c>
      <c r="G21" s="54"/>
      <c r="H21" s="54">
        <f t="shared" si="4"/>
        <v>101.86690166524859</v>
      </c>
      <c r="I21" s="54"/>
    </row>
    <row r="22" spans="1:9" ht="42" x14ac:dyDescent="0.3">
      <c r="A22" s="20" t="s">
        <v>28</v>
      </c>
      <c r="B22" s="21" t="s">
        <v>29</v>
      </c>
      <c r="C22" s="22">
        <v>16298</v>
      </c>
      <c r="D22" s="15">
        <v>17011</v>
      </c>
      <c r="E22" s="15">
        <v>17318.849999999999</v>
      </c>
      <c r="F22" s="29">
        <f t="shared" si="3"/>
        <v>106.26365198183825</v>
      </c>
      <c r="G22" s="54"/>
      <c r="H22" s="54">
        <f t="shared" si="4"/>
        <v>101.80971136323555</v>
      </c>
      <c r="I22" s="54"/>
    </row>
    <row r="23" spans="1:9" ht="43.2" customHeight="1" x14ac:dyDescent="0.3">
      <c r="A23" s="20" t="s">
        <v>30</v>
      </c>
      <c r="B23" s="21" t="s">
        <v>31</v>
      </c>
      <c r="C23" s="22">
        <v>78</v>
      </c>
      <c r="D23" s="15">
        <v>86</v>
      </c>
      <c r="E23" s="15">
        <v>100.06</v>
      </c>
      <c r="F23" s="29">
        <f t="shared" si="3"/>
        <v>128.28205128205127</v>
      </c>
      <c r="G23" s="54"/>
      <c r="H23" s="54">
        <f t="shared" si="4"/>
        <v>116.34883720930233</v>
      </c>
      <c r="I23" s="54"/>
    </row>
    <row r="24" spans="1:9" ht="42" x14ac:dyDescent="0.3">
      <c r="A24" s="20" t="s">
        <v>32</v>
      </c>
      <c r="B24" s="21" t="s">
        <v>33</v>
      </c>
      <c r="C24" s="22">
        <v>16900</v>
      </c>
      <c r="D24" s="15">
        <v>18063</v>
      </c>
      <c r="E24" s="15">
        <v>17988.580000000002</v>
      </c>
      <c r="F24" s="29">
        <f t="shared" si="3"/>
        <v>106.44130177514795</v>
      </c>
      <c r="G24" s="54"/>
      <c r="H24" s="54">
        <f t="shared" si="4"/>
        <v>99.587997564081277</v>
      </c>
      <c r="I24" s="54"/>
    </row>
    <row r="25" spans="1:9" ht="42" x14ac:dyDescent="0.3">
      <c r="A25" s="20" t="s">
        <v>34</v>
      </c>
      <c r="B25" s="21" t="s">
        <v>35</v>
      </c>
      <c r="C25" s="22">
        <v>-2025</v>
      </c>
      <c r="D25" s="15">
        <v>-2252</v>
      </c>
      <c r="E25" s="15">
        <v>-1885.13</v>
      </c>
      <c r="F25" s="29">
        <f t="shared" si="3"/>
        <v>93.092839506172837</v>
      </c>
      <c r="G25" s="54"/>
      <c r="H25" s="54">
        <f t="shared" si="4"/>
        <v>83.709147424511556</v>
      </c>
      <c r="I25" s="54"/>
    </row>
    <row r="26" spans="1:9" s="34" customFormat="1" ht="62.4" customHeight="1" x14ac:dyDescent="0.3">
      <c r="A26" s="35" t="s">
        <v>261</v>
      </c>
      <c r="B26" s="31" t="s">
        <v>36</v>
      </c>
      <c r="C26" s="32">
        <f>C27+C28+C29++C30+C31</f>
        <v>11024</v>
      </c>
      <c r="D26" s="32">
        <f t="shared" ref="D26:E26" si="7">D27+D28+D29++D30+D31</f>
        <v>13450</v>
      </c>
      <c r="E26" s="32">
        <f t="shared" si="7"/>
        <v>13340.289999999999</v>
      </c>
      <c r="F26" s="33">
        <f t="shared" si="3"/>
        <v>121.0113388969521</v>
      </c>
      <c r="G26" s="52" t="s">
        <v>303</v>
      </c>
      <c r="H26" s="53">
        <f t="shared" si="4"/>
        <v>99.184312267657987</v>
      </c>
      <c r="I26" s="53"/>
    </row>
    <row r="27" spans="1:9" ht="21.6" x14ac:dyDescent="0.3">
      <c r="A27" s="20" t="s">
        <v>37</v>
      </c>
      <c r="B27" s="21" t="s">
        <v>38</v>
      </c>
      <c r="C27" s="22">
        <v>840</v>
      </c>
      <c r="D27" s="15">
        <v>1100</v>
      </c>
      <c r="E27" s="15">
        <v>1191.58</v>
      </c>
      <c r="F27" s="29">
        <f t="shared" si="3"/>
        <v>141.85476190476189</v>
      </c>
      <c r="G27" s="54"/>
      <c r="H27" s="54">
        <f t="shared" si="4"/>
        <v>108.32545454545455</v>
      </c>
      <c r="I27" s="54"/>
    </row>
    <row r="28" spans="1:9" ht="33.6" customHeight="1" x14ac:dyDescent="0.3">
      <c r="A28" s="20" t="s">
        <v>39</v>
      </c>
      <c r="B28" s="21" t="s">
        <v>40</v>
      </c>
      <c r="C28" s="22">
        <v>240</v>
      </c>
      <c r="D28" s="15">
        <v>450</v>
      </c>
      <c r="E28" s="15">
        <v>457.78</v>
      </c>
      <c r="F28" s="29">
        <f t="shared" si="3"/>
        <v>190.74166666666665</v>
      </c>
      <c r="G28" s="54"/>
      <c r="H28" s="54">
        <f t="shared" si="4"/>
        <v>101.72888888888889</v>
      </c>
      <c r="I28" s="54"/>
    </row>
    <row r="29" spans="1:9" x14ac:dyDescent="0.3">
      <c r="A29" s="20" t="s">
        <v>41</v>
      </c>
      <c r="B29" s="21" t="s">
        <v>42</v>
      </c>
      <c r="C29" s="22">
        <v>0</v>
      </c>
      <c r="D29" s="15">
        <v>0</v>
      </c>
      <c r="E29" s="15">
        <v>52.72</v>
      </c>
      <c r="F29" s="29" t="s">
        <v>293</v>
      </c>
      <c r="G29" s="54"/>
      <c r="H29" s="54" t="s">
        <v>293</v>
      </c>
      <c r="I29" s="54"/>
    </row>
    <row r="30" spans="1:9" x14ac:dyDescent="0.3">
      <c r="A30" s="20" t="s">
        <v>43</v>
      </c>
      <c r="B30" s="21" t="s">
        <v>44</v>
      </c>
      <c r="C30" s="22">
        <v>544</v>
      </c>
      <c r="D30" s="15">
        <v>2200</v>
      </c>
      <c r="E30" s="15">
        <v>2146.25</v>
      </c>
      <c r="F30" s="29">
        <f t="shared" si="3"/>
        <v>394.53125</v>
      </c>
      <c r="G30" s="54"/>
      <c r="H30" s="54">
        <f t="shared" si="4"/>
        <v>97.556818181818187</v>
      </c>
      <c r="I30" s="54"/>
    </row>
    <row r="31" spans="1:9" ht="21.6" x14ac:dyDescent="0.3">
      <c r="A31" s="20" t="s">
        <v>45</v>
      </c>
      <c r="B31" s="21" t="s">
        <v>46</v>
      </c>
      <c r="C31" s="22">
        <v>9400</v>
      </c>
      <c r="D31" s="15">
        <v>9700</v>
      </c>
      <c r="E31" s="15">
        <v>9491.9599999999991</v>
      </c>
      <c r="F31" s="29">
        <f t="shared" si="3"/>
        <v>100.97829787234041</v>
      </c>
      <c r="G31" s="54"/>
      <c r="H31" s="54">
        <f t="shared" si="4"/>
        <v>97.855257731958758</v>
      </c>
      <c r="I31" s="54"/>
    </row>
    <row r="32" spans="1:9" s="34" customFormat="1" ht="95.4" customHeight="1" x14ac:dyDescent="0.3">
      <c r="A32" s="35" t="s">
        <v>262</v>
      </c>
      <c r="B32" s="31" t="s">
        <v>47</v>
      </c>
      <c r="C32" s="32">
        <f>C33+C34</f>
        <v>14828</v>
      </c>
      <c r="D32" s="32">
        <f t="shared" ref="D32:E32" si="8">D33+D34</f>
        <v>15909</v>
      </c>
      <c r="E32" s="32">
        <f t="shared" si="8"/>
        <v>15688.95</v>
      </c>
      <c r="F32" s="33">
        <f t="shared" si="3"/>
        <v>105.80624494200161</v>
      </c>
      <c r="G32" s="52" t="s">
        <v>304</v>
      </c>
      <c r="H32" s="53">
        <f t="shared" si="4"/>
        <v>98.616820667546676</v>
      </c>
      <c r="I32" s="53"/>
    </row>
    <row r="33" spans="1:9" ht="33.75" customHeight="1" x14ac:dyDescent="0.3">
      <c r="A33" s="20" t="s">
        <v>48</v>
      </c>
      <c r="B33" s="21" t="s">
        <v>49</v>
      </c>
      <c r="C33" s="22">
        <v>5120</v>
      </c>
      <c r="D33" s="15">
        <v>5900</v>
      </c>
      <c r="E33" s="15">
        <v>5684.3</v>
      </c>
      <c r="F33" s="29">
        <f t="shared" si="3"/>
        <v>111.02148437500001</v>
      </c>
      <c r="G33" s="54"/>
      <c r="H33" s="54">
        <f t="shared" si="4"/>
        <v>96.344067796610176</v>
      </c>
      <c r="I33" s="54"/>
    </row>
    <row r="34" spans="1:9" x14ac:dyDescent="0.3">
      <c r="A34" s="20" t="s">
        <v>263</v>
      </c>
      <c r="B34" s="21" t="s">
        <v>50</v>
      </c>
      <c r="C34" s="22">
        <f>C35+C36</f>
        <v>9708</v>
      </c>
      <c r="D34" s="22">
        <f t="shared" ref="D34:E34" si="9">D35+D36</f>
        <v>10009</v>
      </c>
      <c r="E34" s="22">
        <f t="shared" si="9"/>
        <v>10004.65</v>
      </c>
      <c r="F34" s="29">
        <f t="shared" si="3"/>
        <v>103.05572723526988</v>
      </c>
      <c r="G34" s="54"/>
      <c r="H34" s="54">
        <f t="shared" si="4"/>
        <v>99.956539114796684</v>
      </c>
      <c r="I34" s="54"/>
    </row>
    <row r="35" spans="1:9" ht="21.6" x14ac:dyDescent="0.3">
      <c r="A35" s="20" t="s">
        <v>51</v>
      </c>
      <c r="B35" s="21" t="s">
        <v>52</v>
      </c>
      <c r="C35" s="22">
        <v>4199</v>
      </c>
      <c r="D35" s="15">
        <v>4500</v>
      </c>
      <c r="E35" s="15">
        <v>4600.53</v>
      </c>
      <c r="F35" s="29">
        <f t="shared" si="3"/>
        <v>109.56251488449631</v>
      </c>
      <c r="G35" s="54"/>
      <c r="H35" s="54">
        <f t="shared" si="4"/>
        <v>102.23400000000001</v>
      </c>
      <c r="I35" s="54"/>
    </row>
    <row r="36" spans="1:9" ht="21.6" x14ac:dyDescent="0.3">
      <c r="A36" s="20" t="s">
        <v>53</v>
      </c>
      <c r="B36" s="21" t="s">
        <v>54</v>
      </c>
      <c r="C36" s="22">
        <v>5509</v>
      </c>
      <c r="D36" s="15">
        <v>5509</v>
      </c>
      <c r="E36" s="15">
        <v>5404.12</v>
      </c>
      <c r="F36" s="29">
        <f t="shared" si="3"/>
        <v>98.096206208023233</v>
      </c>
      <c r="G36" s="54"/>
      <c r="H36" s="54">
        <f t="shared" si="4"/>
        <v>98.096206208023233</v>
      </c>
      <c r="I36" s="54"/>
    </row>
    <row r="37" spans="1:9" s="34" customFormat="1" ht="85.2" customHeight="1" x14ac:dyDescent="0.3">
      <c r="A37" s="35" t="s">
        <v>55</v>
      </c>
      <c r="B37" s="31" t="s">
        <v>56</v>
      </c>
      <c r="C37" s="32">
        <f>C38+C39+C40</f>
        <v>3825</v>
      </c>
      <c r="D37" s="32">
        <f t="shared" ref="D37:E37" si="10">D38+D39+D40</f>
        <v>6701</v>
      </c>
      <c r="E37" s="32">
        <f t="shared" si="10"/>
        <v>7740.0499999999993</v>
      </c>
      <c r="F37" s="33">
        <f t="shared" si="3"/>
        <v>202.35424836601305</v>
      </c>
      <c r="G37" s="52" t="s">
        <v>307</v>
      </c>
      <c r="H37" s="53">
        <f t="shared" si="4"/>
        <v>115.50589464259065</v>
      </c>
      <c r="I37" s="52" t="s">
        <v>306</v>
      </c>
    </row>
    <row r="38" spans="1:9" ht="33.75" customHeight="1" x14ac:dyDescent="0.3">
      <c r="A38" s="20" t="s">
        <v>57</v>
      </c>
      <c r="B38" s="21" t="s">
        <v>58</v>
      </c>
      <c r="C38" s="22">
        <v>3800</v>
      </c>
      <c r="D38" s="15">
        <v>6700</v>
      </c>
      <c r="E38" s="15">
        <v>7712.32</v>
      </c>
      <c r="F38" s="29">
        <f t="shared" si="3"/>
        <v>202.95578947368421</v>
      </c>
      <c r="G38" s="54"/>
      <c r="H38" s="54">
        <f t="shared" si="4"/>
        <v>115.10925373134329</v>
      </c>
      <c r="I38" s="54"/>
    </row>
    <row r="39" spans="1:9" ht="42" x14ac:dyDescent="0.3">
      <c r="A39" s="20" t="s">
        <v>59</v>
      </c>
      <c r="B39" s="21" t="s">
        <v>60</v>
      </c>
      <c r="C39" s="22">
        <v>10</v>
      </c>
      <c r="D39" s="15">
        <v>1</v>
      </c>
      <c r="E39" s="15">
        <v>2.73</v>
      </c>
      <c r="F39" s="29">
        <f t="shared" ref="F39:F60" si="11">E39/C39*100</f>
        <v>27.3</v>
      </c>
      <c r="G39" s="54"/>
      <c r="H39" s="54">
        <f t="shared" ref="H39:H60" si="12">E39/D39*100</f>
        <v>273</v>
      </c>
      <c r="I39" s="54"/>
    </row>
    <row r="40" spans="1:9" ht="21.6" x14ac:dyDescent="0.3">
      <c r="A40" s="20" t="s">
        <v>61</v>
      </c>
      <c r="B40" s="21" t="s">
        <v>62</v>
      </c>
      <c r="C40" s="22">
        <v>15</v>
      </c>
      <c r="D40" s="15">
        <v>0</v>
      </c>
      <c r="E40" s="15">
        <v>25</v>
      </c>
      <c r="F40" s="29">
        <f t="shared" si="11"/>
        <v>166.66666666666669</v>
      </c>
      <c r="G40" s="54"/>
      <c r="H40" s="54" t="s">
        <v>293</v>
      </c>
      <c r="I40" s="54"/>
    </row>
    <row r="41" spans="1:9" s="40" customFormat="1" ht="71.400000000000006" x14ac:dyDescent="0.3">
      <c r="A41" s="41" t="s">
        <v>315</v>
      </c>
      <c r="B41" s="38" t="s">
        <v>63</v>
      </c>
      <c r="C41" s="39">
        <f>C42+C43+C44+C45</f>
        <v>18529</v>
      </c>
      <c r="D41" s="39">
        <f t="shared" ref="D41:E41" si="13">D42+D43+D44+D45</f>
        <v>14329</v>
      </c>
      <c r="E41" s="39">
        <f t="shared" si="13"/>
        <v>16357.26</v>
      </c>
      <c r="F41" s="33">
        <f t="shared" si="11"/>
        <v>88.279237951319558</v>
      </c>
      <c r="G41" s="52" t="s">
        <v>314</v>
      </c>
      <c r="H41" s="53">
        <f t="shared" si="12"/>
        <v>114.15493056040198</v>
      </c>
      <c r="I41" s="42" t="s">
        <v>316</v>
      </c>
    </row>
    <row r="42" spans="1:9" ht="43.2" customHeight="1" x14ac:dyDescent="0.3">
      <c r="A42" s="20" t="s">
        <v>64</v>
      </c>
      <c r="B42" s="21" t="s">
        <v>65</v>
      </c>
      <c r="C42" s="22">
        <v>11500</v>
      </c>
      <c r="D42" s="15">
        <v>7500</v>
      </c>
      <c r="E42" s="15">
        <v>9469.1</v>
      </c>
      <c r="F42" s="29">
        <f t="shared" si="11"/>
        <v>82.34</v>
      </c>
      <c r="G42" s="54"/>
      <c r="H42" s="54">
        <f t="shared" si="12"/>
        <v>126.25466666666667</v>
      </c>
      <c r="I42" s="54"/>
    </row>
    <row r="43" spans="1:9" ht="42" x14ac:dyDescent="0.3">
      <c r="A43" s="20" t="s">
        <v>66</v>
      </c>
      <c r="B43" s="21" t="s">
        <v>67</v>
      </c>
      <c r="C43" s="22">
        <v>0</v>
      </c>
      <c r="D43" s="15">
        <v>700</v>
      </c>
      <c r="E43" s="15">
        <v>724.94</v>
      </c>
      <c r="F43" s="29" t="s">
        <v>293</v>
      </c>
      <c r="G43" s="54"/>
      <c r="H43" s="54">
        <f t="shared" si="12"/>
        <v>103.56285714285715</v>
      </c>
      <c r="I43" s="54"/>
    </row>
    <row r="44" spans="1:9" ht="21.6" x14ac:dyDescent="0.3">
      <c r="A44" s="20" t="s">
        <v>68</v>
      </c>
      <c r="B44" s="21" t="s">
        <v>69</v>
      </c>
      <c r="C44" s="22">
        <v>4429</v>
      </c>
      <c r="D44" s="15">
        <v>3929</v>
      </c>
      <c r="E44" s="15">
        <v>3833.48</v>
      </c>
      <c r="F44" s="29">
        <f t="shared" si="11"/>
        <v>86.554075412056903</v>
      </c>
      <c r="G44" s="54"/>
      <c r="H44" s="54">
        <f t="shared" si="12"/>
        <v>97.568847034868924</v>
      </c>
      <c r="I44" s="54"/>
    </row>
    <row r="45" spans="1:9" ht="43.95" customHeight="1" x14ac:dyDescent="0.3">
      <c r="A45" s="20" t="s">
        <v>70</v>
      </c>
      <c r="B45" s="21" t="s">
        <v>71</v>
      </c>
      <c r="C45" s="22">
        <v>2600</v>
      </c>
      <c r="D45" s="15">
        <v>2200</v>
      </c>
      <c r="E45" s="15">
        <v>2329.7399999999998</v>
      </c>
      <c r="F45" s="29">
        <f t="shared" si="11"/>
        <v>89.605384615384608</v>
      </c>
      <c r="G45" s="54"/>
      <c r="H45" s="54">
        <f t="shared" si="12"/>
        <v>105.89727272727272</v>
      </c>
      <c r="I45" s="54"/>
    </row>
    <row r="46" spans="1:9" s="40" customFormat="1" ht="61.2" x14ac:dyDescent="0.3">
      <c r="A46" s="37" t="s">
        <v>264</v>
      </c>
      <c r="B46" s="38" t="s">
        <v>72</v>
      </c>
      <c r="C46" s="39">
        <f>C47+C48+C49+C50</f>
        <v>458</v>
      </c>
      <c r="D46" s="39">
        <f t="shared" ref="D46:E46" si="14">D47+D48+D49+D50</f>
        <v>1194</v>
      </c>
      <c r="E46" s="39">
        <f t="shared" si="14"/>
        <v>1189.24</v>
      </c>
      <c r="F46" s="33">
        <f t="shared" si="11"/>
        <v>259.65938864628822</v>
      </c>
      <c r="G46" s="52" t="s">
        <v>313</v>
      </c>
      <c r="H46" s="53">
        <f t="shared" si="12"/>
        <v>99.601340033500847</v>
      </c>
      <c r="I46" s="53"/>
    </row>
    <row r="47" spans="1:9" ht="21.6" x14ac:dyDescent="0.3">
      <c r="A47" s="20" t="s">
        <v>73</v>
      </c>
      <c r="B47" s="21" t="s">
        <v>74</v>
      </c>
      <c r="C47" s="22">
        <v>150</v>
      </c>
      <c r="D47" s="15">
        <v>360</v>
      </c>
      <c r="E47" s="15">
        <v>360.58</v>
      </c>
      <c r="F47" s="29">
        <f t="shared" si="11"/>
        <v>240.38666666666666</v>
      </c>
      <c r="G47" s="54"/>
      <c r="H47" s="54">
        <f t="shared" si="12"/>
        <v>100.1611111111111</v>
      </c>
      <c r="I47" s="54"/>
    </row>
    <row r="48" spans="1:9" x14ac:dyDescent="0.3">
      <c r="A48" s="20" t="s">
        <v>75</v>
      </c>
      <c r="B48" s="21" t="s">
        <v>76</v>
      </c>
      <c r="C48" s="22">
        <v>250</v>
      </c>
      <c r="D48" s="15">
        <v>800</v>
      </c>
      <c r="E48" s="15">
        <v>796.15</v>
      </c>
      <c r="F48" s="29">
        <f t="shared" si="11"/>
        <v>318.46000000000004</v>
      </c>
      <c r="G48" s="54"/>
      <c r="H48" s="54">
        <f t="shared" si="12"/>
        <v>99.518749999999997</v>
      </c>
      <c r="I48" s="54"/>
    </row>
    <row r="49" spans="1:9" x14ac:dyDescent="0.3">
      <c r="A49" s="20" t="s">
        <v>77</v>
      </c>
      <c r="B49" s="21" t="s">
        <v>78</v>
      </c>
      <c r="C49" s="22">
        <v>50</v>
      </c>
      <c r="D49" s="15">
        <v>30</v>
      </c>
      <c r="E49" s="15">
        <v>27.68</v>
      </c>
      <c r="F49" s="29">
        <f t="shared" si="11"/>
        <v>55.36</v>
      </c>
      <c r="G49" s="54"/>
      <c r="H49" s="54">
        <f t="shared" si="12"/>
        <v>92.266666666666666</v>
      </c>
      <c r="I49" s="54"/>
    </row>
    <row r="50" spans="1:9" ht="21.6" x14ac:dyDescent="0.3">
      <c r="A50" s="20" t="s">
        <v>79</v>
      </c>
      <c r="B50" s="21" t="s">
        <v>80</v>
      </c>
      <c r="C50" s="22">
        <v>8</v>
      </c>
      <c r="D50" s="15">
        <v>4</v>
      </c>
      <c r="E50" s="15">
        <v>4.83</v>
      </c>
      <c r="F50" s="29">
        <f t="shared" si="11"/>
        <v>60.375</v>
      </c>
      <c r="G50" s="54"/>
      <c r="H50" s="54">
        <f t="shared" si="12"/>
        <v>120.75</v>
      </c>
      <c r="I50" s="54"/>
    </row>
    <row r="51" spans="1:9" s="34" customFormat="1" ht="102" x14ac:dyDescent="0.3">
      <c r="A51" s="36" t="s">
        <v>265</v>
      </c>
      <c r="B51" s="31" t="s">
        <v>81</v>
      </c>
      <c r="C51" s="32">
        <f>C52+C53</f>
        <v>18860</v>
      </c>
      <c r="D51" s="32">
        <f t="shared" ref="D51:E51" si="15">D52+D53</f>
        <v>17790</v>
      </c>
      <c r="E51" s="32">
        <f t="shared" si="15"/>
        <v>17848.189999999999</v>
      </c>
      <c r="F51" s="33">
        <f t="shared" si="11"/>
        <v>94.635153764581119</v>
      </c>
      <c r="G51" s="52" t="s">
        <v>312</v>
      </c>
      <c r="H51" s="53">
        <f t="shared" si="12"/>
        <v>100.32709387296232</v>
      </c>
      <c r="I51" s="53"/>
    </row>
    <row r="52" spans="1:9" ht="21.6" x14ac:dyDescent="0.3">
      <c r="A52" s="20" t="s">
        <v>82</v>
      </c>
      <c r="B52" s="21" t="s">
        <v>83</v>
      </c>
      <c r="C52" s="22">
        <v>18610</v>
      </c>
      <c r="D52" s="15">
        <v>17610</v>
      </c>
      <c r="E52" s="15">
        <v>17637.34</v>
      </c>
      <c r="F52" s="29">
        <f t="shared" si="11"/>
        <v>94.773455131649655</v>
      </c>
      <c r="G52" s="54"/>
      <c r="H52" s="54">
        <f t="shared" si="12"/>
        <v>100.15525269733105</v>
      </c>
      <c r="I52" s="54"/>
    </row>
    <row r="53" spans="1:9" x14ac:dyDescent="0.3">
      <c r="A53" s="20" t="s">
        <v>84</v>
      </c>
      <c r="B53" s="21" t="s">
        <v>85</v>
      </c>
      <c r="C53" s="22">
        <v>250</v>
      </c>
      <c r="D53" s="15">
        <v>180</v>
      </c>
      <c r="E53" s="15">
        <v>210.85</v>
      </c>
      <c r="F53" s="29">
        <f t="shared" si="11"/>
        <v>84.339999999999989</v>
      </c>
      <c r="G53" s="54"/>
      <c r="H53" s="54">
        <f t="shared" si="12"/>
        <v>117.13888888888889</v>
      </c>
      <c r="I53" s="54"/>
    </row>
    <row r="54" spans="1:9" s="34" customFormat="1" ht="75" customHeight="1" x14ac:dyDescent="0.3">
      <c r="A54" s="35" t="s">
        <v>86</v>
      </c>
      <c r="B54" s="31" t="s">
        <v>87</v>
      </c>
      <c r="C54" s="32">
        <f>C55+C56</f>
        <v>2781.41</v>
      </c>
      <c r="D54" s="32">
        <f t="shared" ref="D54:E54" si="16">D55+D56</f>
        <v>4500</v>
      </c>
      <c r="E54" s="32">
        <f t="shared" si="16"/>
        <v>4249.5</v>
      </c>
      <c r="F54" s="33">
        <f t="shared" si="11"/>
        <v>152.78222196655653</v>
      </c>
      <c r="G54" s="52" t="s">
        <v>311</v>
      </c>
      <c r="H54" s="53">
        <f t="shared" si="12"/>
        <v>94.433333333333337</v>
      </c>
      <c r="I54" s="72" t="s">
        <v>310</v>
      </c>
    </row>
    <row r="55" spans="1:9" ht="57.75" customHeight="1" x14ac:dyDescent="0.3">
      <c r="A55" s="20" t="s">
        <v>88</v>
      </c>
      <c r="B55" s="21" t="s">
        <v>89</v>
      </c>
      <c r="C55" s="22">
        <v>681.41</v>
      </c>
      <c r="D55" s="15">
        <v>0</v>
      </c>
      <c r="E55" s="15">
        <v>-2.2000000000000002</v>
      </c>
      <c r="F55" s="29">
        <f t="shared" si="11"/>
        <v>-0.32285995215802527</v>
      </c>
      <c r="G55" s="54"/>
      <c r="H55" s="54" t="s">
        <v>293</v>
      </c>
      <c r="I55" s="54"/>
    </row>
    <row r="56" spans="1:9" ht="21.6" x14ac:dyDescent="0.3">
      <c r="A56" s="20" t="s">
        <v>266</v>
      </c>
      <c r="B56" s="21" t="s">
        <v>90</v>
      </c>
      <c r="C56" s="22">
        <v>2100</v>
      </c>
      <c r="D56" s="15">
        <v>4500</v>
      </c>
      <c r="E56" s="15">
        <v>4251.7</v>
      </c>
      <c r="F56" s="29">
        <f t="shared" si="11"/>
        <v>202.46190476190472</v>
      </c>
      <c r="G56" s="54"/>
      <c r="H56" s="54">
        <f t="shared" si="12"/>
        <v>94.482222222222219</v>
      </c>
      <c r="I56" s="54"/>
    </row>
    <row r="57" spans="1:9" s="34" customFormat="1" ht="63" customHeight="1" x14ac:dyDescent="0.3">
      <c r="A57" s="35" t="s">
        <v>267</v>
      </c>
      <c r="B57" s="31" t="s">
        <v>91</v>
      </c>
      <c r="C57" s="32">
        <f>SUM(C58:C74)</f>
        <v>978</v>
      </c>
      <c r="D57" s="32">
        <f t="shared" ref="D57:E57" si="17">SUM(D58:D74)</f>
        <v>2293</v>
      </c>
      <c r="E57" s="32">
        <f t="shared" si="17"/>
        <v>2346.9699999999998</v>
      </c>
      <c r="F57" s="33">
        <f t="shared" si="11"/>
        <v>239.9764826175869</v>
      </c>
      <c r="G57" s="52" t="s">
        <v>309</v>
      </c>
      <c r="H57" s="53">
        <f t="shared" si="12"/>
        <v>102.35368512865242</v>
      </c>
      <c r="I57" s="53"/>
    </row>
    <row r="58" spans="1:9" ht="47.25" customHeight="1" x14ac:dyDescent="0.3">
      <c r="A58" s="20" t="s">
        <v>92</v>
      </c>
      <c r="B58" s="21" t="s">
        <v>93</v>
      </c>
      <c r="C58" s="22">
        <v>8</v>
      </c>
      <c r="D58" s="15">
        <v>34</v>
      </c>
      <c r="E58" s="15">
        <v>31.62</v>
      </c>
      <c r="F58" s="29">
        <f t="shared" si="11"/>
        <v>395.25</v>
      </c>
      <c r="G58" s="54"/>
      <c r="H58" s="54">
        <f t="shared" si="12"/>
        <v>93</v>
      </c>
      <c r="I58" s="54"/>
    </row>
    <row r="59" spans="1:9" ht="52.8" customHeight="1" x14ac:dyDescent="0.3">
      <c r="A59" s="20" t="s">
        <v>94</v>
      </c>
      <c r="B59" s="21" t="s">
        <v>95</v>
      </c>
      <c r="C59" s="22">
        <v>276</v>
      </c>
      <c r="D59" s="15">
        <v>176</v>
      </c>
      <c r="E59" s="15">
        <v>168.94</v>
      </c>
      <c r="F59" s="29">
        <f t="shared" si="11"/>
        <v>61.210144927536234</v>
      </c>
      <c r="G59" s="54"/>
      <c r="H59" s="54">
        <f t="shared" si="12"/>
        <v>95.98863636363636</v>
      </c>
      <c r="I59" s="54"/>
    </row>
    <row r="60" spans="1:9" ht="43.2" customHeight="1" x14ac:dyDescent="0.3">
      <c r="A60" s="20" t="s">
        <v>96</v>
      </c>
      <c r="B60" s="21" t="s">
        <v>97</v>
      </c>
      <c r="C60" s="22">
        <v>30.5</v>
      </c>
      <c r="D60" s="15">
        <v>20.5</v>
      </c>
      <c r="E60" s="15">
        <v>24.18</v>
      </c>
      <c r="F60" s="29">
        <f t="shared" si="11"/>
        <v>79.278688524590166</v>
      </c>
      <c r="G60" s="54"/>
      <c r="H60" s="54">
        <f t="shared" si="12"/>
        <v>117.95121951219511</v>
      </c>
      <c r="I60" s="54"/>
    </row>
    <row r="61" spans="1:9" ht="53.4" customHeight="1" x14ac:dyDescent="0.3">
      <c r="A61" s="20" t="s">
        <v>98</v>
      </c>
      <c r="B61" s="21" t="s">
        <v>99</v>
      </c>
      <c r="C61" s="22">
        <v>16.100000000000001</v>
      </c>
      <c r="D61" s="15">
        <v>36.1</v>
      </c>
      <c r="E61" s="15">
        <v>33.5</v>
      </c>
      <c r="F61" s="29">
        <f t="shared" ref="F61:F79" si="18">E61/C61*100</f>
        <v>208.07453416149065</v>
      </c>
      <c r="G61" s="54"/>
      <c r="H61" s="54">
        <f t="shared" ref="H61:H79" si="19">E61/D61*100</f>
        <v>92.797783933517991</v>
      </c>
      <c r="I61" s="54"/>
    </row>
    <row r="62" spans="1:9" ht="52.2" x14ac:dyDescent="0.3">
      <c r="A62" s="20" t="s">
        <v>100</v>
      </c>
      <c r="B62" s="21" t="s">
        <v>101</v>
      </c>
      <c r="C62" s="22">
        <v>3</v>
      </c>
      <c r="D62" s="15">
        <v>3</v>
      </c>
      <c r="E62" s="15"/>
      <c r="F62" s="29">
        <f t="shared" si="18"/>
        <v>0</v>
      </c>
      <c r="G62" s="54"/>
      <c r="H62" s="54">
        <f t="shared" si="19"/>
        <v>0</v>
      </c>
      <c r="I62" s="54"/>
    </row>
    <row r="63" spans="1:9" ht="45" customHeight="1" x14ac:dyDescent="0.3">
      <c r="A63" s="20" t="s">
        <v>102</v>
      </c>
      <c r="B63" s="21" t="s">
        <v>103</v>
      </c>
      <c r="C63" s="22">
        <v>5</v>
      </c>
      <c r="D63" s="15">
        <v>1</v>
      </c>
      <c r="E63" s="15">
        <v>0.5</v>
      </c>
      <c r="F63" s="29">
        <f t="shared" si="18"/>
        <v>10</v>
      </c>
      <c r="G63" s="54"/>
      <c r="H63" s="54">
        <f t="shared" si="19"/>
        <v>50</v>
      </c>
      <c r="I63" s="54"/>
    </row>
    <row r="64" spans="1:9" ht="45" customHeight="1" x14ac:dyDescent="0.3">
      <c r="A64" s="20" t="s">
        <v>299</v>
      </c>
      <c r="B64" s="21" t="s">
        <v>300</v>
      </c>
      <c r="C64" s="22">
        <v>0.5</v>
      </c>
      <c r="D64" s="15">
        <v>0</v>
      </c>
      <c r="E64" s="15">
        <v>0.7</v>
      </c>
      <c r="F64" s="29">
        <f t="shared" si="18"/>
        <v>140</v>
      </c>
      <c r="G64" s="54"/>
      <c r="H64" s="54" t="s">
        <v>293</v>
      </c>
      <c r="I64" s="54"/>
    </row>
    <row r="65" spans="1:9" ht="57" customHeight="1" x14ac:dyDescent="0.3">
      <c r="A65" s="20" t="s">
        <v>104</v>
      </c>
      <c r="B65" s="21" t="s">
        <v>105</v>
      </c>
      <c r="C65" s="22">
        <v>6.7</v>
      </c>
      <c r="D65" s="15">
        <v>21.7</v>
      </c>
      <c r="E65" s="15">
        <v>24.26</v>
      </c>
      <c r="F65" s="29">
        <f t="shared" si="18"/>
        <v>362.08955223880599</v>
      </c>
      <c r="G65" s="54"/>
      <c r="H65" s="54">
        <f t="shared" si="19"/>
        <v>111.79723502304148</v>
      </c>
      <c r="I65" s="54"/>
    </row>
    <row r="66" spans="1:9" ht="75" customHeight="1" x14ac:dyDescent="0.3">
      <c r="A66" s="20" t="s">
        <v>106</v>
      </c>
      <c r="B66" s="21" t="s">
        <v>107</v>
      </c>
      <c r="C66" s="22">
        <v>0.7</v>
      </c>
      <c r="D66" s="15">
        <v>0.7</v>
      </c>
      <c r="E66" s="15">
        <v>0.9</v>
      </c>
      <c r="F66" s="29">
        <f t="shared" si="18"/>
        <v>128.57142857142858</v>
      </c>
      <c r="G66" s="54"/>
      <c r="H66" s="54">
        <f t="shared" si="19"/>
        <v>128.57142857142858</v>
      </c>
      <c r="I66" s="54"/>
    </row>
    <row r="67" spans="1:9" ht="42" customHeight="1" x14ac:dyDescent="0.3">
      <c r="A67" s="20" t="s">
        <v>108</v>
      </c>
      <c r="B67" s="21" t="s">
        <v>109</v>
      </c>
      <c r="C67" s="22">
        <v>2</v>
      </c>
      <c r="D67" s="15">
        <v>2</v>
      </c>
      <c r="E67" s="15">
        <v>2.96</v>
      </c>
      <c r="F67" s="29">
        <f t="shared" si="18"/>
        <v>148</v>
      </c>
      <c r="G67" s="54"/>
      <c r="H67" s="54">
        <f t="shared" si="19"/>
        <v>148</v>
      </c>
      <c r="I67" s="54"/>
    </row>
    <row r="68" spans="1:9" ht="43.8" customHeight="1" x14ac:dyDescent="0.3">
      <c r="A68" s="20" t="s">
        <v>110</v>
      </c>
      <c r="B68" s="21" t="s">
        <v>111</v>
      </c>
      <c r="C68" s="22">
        <v>54.5</v>
      </c>
      <c r="D68" s="15">
        <v>30</v>
      </c>
      <c r="E68" s="15">
        <v>25.02</v>
      </c>
      <c r="F68" s="29">
        <f t="shared" si="18"/>
        <v>45.908256880733944</v>
      </c>
      <c r="G68" s="54"/>
      <c r="H68" s="54">
        <f t="shared" si="19"/>
        <v>83.399999999999991</v>
      </c>
      <c r="I68" s="54"/>
    </row>
    <row r="69" spans="1:9" ht="52.2" x14ac:dyDescent="0.3">
      <c r="A69" s="20" t="s">
        <v>112</v>
      </c>
      <c r="B69" s="21" t="s">
        <v>113</v>
      </c>
      <c r="C69" s="22">
        <v>477</v>
      </c>
      <c r="D69" s="15">
        <v>427</v>
      </c>
      <c r="E69" s="15">
        <v>434.37</v>
      </c>
      <c r="F69" s="29">
        <f t="shared" si="18"/>
        <v>91.062893081761004</v>
      </c>
      <c r="G69" s="54"/>
      <c r="H69" s="54">
        <f t="shared" si="19"/>
        <v>101.72599531615924</v>
      </c>
      <c r="I69" s="54"/>
    </row>
    <row r="70" spans="1:9" ht="31.8" x14ac:dyDescent="0.3">
      <c r="A70" s="20" t="s">
        <v>114</v>
      </c>
      <c r="B70" s="21" t="s">
        <v>115</v>
      </c>
      <c r="C70" s="22">
        <v>98</v>
      </c>
      <c r="D70" s="15">
        <v>1</v>
      </c>
      <c r="E70" s="15">
        <v>4.2699999999999996</v>
      </c>
      <c r="F70" s="29">
        <f t="shared" si="18"/>
        <v>4.3571428571428568</v>
      </c>
      <c r="G70" s="54"/>
      <c r="H70" s="54">
        <f t="shared" si="19"/>
        <v>426.99999999999994</v>
      </c>
      <c r="I70" s="54"/>
    </row>
    <row r="71" spans="1:9" ht="42" x14ac:dyDescent="0.3">
      <c r="A71" s="20" t="s">
        <v>116</v>
      </c>
      <c r="B71" s="21" t="s">
        <v>117</v>
      </c>
      <c r="C71" s="22">
        <v>0</v>
      </c>
      <c r="D71" s="15">
        <v>3</v>
      </c>
      <c r="E71" s="15">
        <v>38.65</v>
      </c>
      <c r="F71" s="29" t="s">
        <v>293</v>
      </c>
      <c r="G71" s="54"/>
      <c r="H71" s="54">
        <f t="shared" si="19"/>
        <v>1288.3333333333333</v>
      </c>
      <c r="I71" s="54"/>
    </row>
    <row r="72" spans="1:9" ht="42" x14ac:dyDescent="0.3">
      <c r="A72" s="20" t="s">
        <v>118</v>
      </c>
      <c r="B72" s="21" t="s">
        <v>119</v>
      </c>
      <c r="C72" s="22">
        <v>0</v>
      </c>
      <c r="D72" s="15">
        <v>286.5</v>
      </c>
      <c r="E72" s="15">
        <v>270.45</v>
      </c>
      <c r="F72" s="29" t="s">
        <v>293</v>
      </c>
      <c r="G72" s="54"/>
      <c r="H72" s="54">
        <f t="shared" si="19"/>
        <v>94.397905759162299</v>
      </c>
      <c r="I72" s="54"/>
    </row>
    <row r="73" spans="1:9" ht="31.8" x14ac:dyDescent="0.3">
      <c r="A73" s="20" t="s">
        <v>120</v>
      </c>
      <c r="B73" s="21" t="s">
        <v>121</v>
      </c>
      <c r="C73" s="22">
        <v>0</v>
      </c>
      <c r="D73" s="15">
        <v>15</v>
      </c>
      <c r="E73" s="15">
        <v>16.09</v>
      </c>
      <c r="F73" s="29" t="s">
        <v>293</v>
      </c>
      <c r="G73" s="54"/>
      <c r="H73" s="54">
        <f t="shared" si="19"/>
        <v>107.26666666666667</v>
      </c>
      <c r="I73" s="54"/>
    </row>
    <row r="74" spans="1:9" ht="85.2" customHeight="1" x14ac:dyDescent="0.3">
      <c r="A74" s="20" t="s">
        <v>122</v>
      </c>
      <c r="B74" s="21" t="s">
        <v>123</v>
      </c>
      <c r="C74" s="22">
        <v>0</v>
      </c>
      <c r="D74" s="15">
        <v>1235.5</v>
      </c>
      <c r="E74" s="15">
        <v>1270.56</v>
      </c>
      <c r="F74" s="29" t="s">
        <v>293</v>
      </c>
      <c r="G74" s="54"/>
      <c r="H74" s="54">
        <f t="shared" si="19"/>
        <v>102.83771752326993</v>
      </c>
      <c r="I74" s="54"/>
    </row>
    <row r="75" spans="1:9" s="34" customFormat="1" ht="125.4" customHeight="1" x14ac:dyDescent="0.3">
      <c r="A75" s="35" t="s">
        <v>124</v>
      </c>
      <c r="B75" s="31" t="s">
        <v>125</v>
      </c>
      <c r="C75" s="32">
        <f>C76+C77+C78</f>
        <v>0</v>
      </c>
      <c r="D75" s="32">
        <f t="shared" ref="D75:E75" si="20">D76+D77+D78</f>
        <v>51.64</v>
      </c>
      <c r="E75" s="32">
        <f t="shared" si="20"/>
        <v>54.99</v>
      </c>
      <c r="F75" s="33" t="s">
        <v>293</v>
      </c>
      <c r="G75" s="43" t="s">
        <v>317</v>
      </c>
      <c r="H75" s="53">
        <f t="shared" si="19"/>
        <v>106.4872192099148</v>
      </c>
      <c r="I75" s="44" t="s">
        <v>308</v>
      </c>
    </row>
    <row r="76" spans="1:9" x14ac:dyDescent="0.3">
      <c r="A76" s="20" t="s">
        <v>126</v>
      </c>
      <c r="B76" s="21" t="s">
        <v>127</v>
      </c>
      <c r="C76" s="22">
        <v>0</v>
      </c>
      <c r="D76" s="15">
        <v>0</v>
      </c>
      <c r="E76" s="15">
        <v>2.8</v>
      </c>
      <c r="F76" s="29" t="s">
        <v>293</v>
      </c>
      <c r="G76" s="54"/>
      <c r="H76" s="54" t="s">
        <v>293</v>
      </c>
      <c r="I76" s="54"/>
    </row>
    <row r="77" spans="1:9" x14ac:dyDescent="0.3">
      <c r="A77" s="20" t="s">
        <v>128</v>
      </c>
      <c r="B77" s="21" t="s">
        <v>129</v>
      </c>
      <c r="C77" s="22">
        <v>0</v>
      </c>
      <c r="D77" s="15">
        <v>0</v>
      </c>
      <c r="E77" s="15">
        <v>0.55000000000000004</v>
      </c>
      <c r="F77" s="29" t="s">
        <v>293</v>
      </c>
      <c r="G77" s="54"/>
      <c r="H77" s="54" t="s">
        <v>293</v>
      </c>
      <c r="I77" s="54"/>
    </row>
    <row r="78" spans="1:9" ht="15.6" customHeight="1" x14ac:dyDescent="0.3">
      <c r="A78" s="20" t="s">
        <v>130</v>
      </c>
      <c r="B78" s="21" t="s">
        <v>131</v>
      </c>
      <c r="C78" s="22">
        <v>0</v>
      </c>
      <c r="D78" s="15">
        <v>51.64</v>
      </c>
      <c r="E78" s="15">
        <v>51.64</v>
      </c>
      <c r="F78" s="29" t="s">
        <v>293</v>
      </c>
      <c r="G78" s="54"/>
      <c r="H78" s="54">
        <f t="shared" si="19"/>
        <v>100</v>
      </c>
      <c r="I78" s="54"/>
    </row>
    <row r="79" spans="1:9" x14ac:dyDescent="0.3">
      <c r="A79" s="16" t="s">
        <v>268</v>
      </c>
      <c r="B79" s="17" t="s">
        <v>132</v>
      </c>
      <c r="C79" s="18">
        <v>924620.64</v>
      </c>
      <c r="D79" s="19">
        <v>1059989.2709999999</v>
      </c>
      <c r="E79" s="19">
        <v>1039682.52681</v>
      </c>
      <c r="F79" s="30">
        <f t="shared" si="18"/>
        <v>112.44422651110189</v>
      </c>
      <c r="G79" s="19"/>
      <c r="H79" s="30">
        <f t="shared" si="19"/>
        <v>98.084250025394837</v>
      </c>
      <c r="I79" s="19"/>
    </row>
    <row r="80" spans="1:9" ht="94.2" customHeight="1" x14ac:dyDescent="0.3">
      <c r="A80" s="20" t="s">
        <v>133</v>
      </c>
      <c r="B80" s="21" t="s">
        <v>134</v>
      </c>
      <c r="C80" s="22">
        <v>924620.64</v>
      </c>
      <c r="D80" s="15">
        <v>1059839.2709999999</v>
      </c>
      <c r="E80" s="15">
        <v>1055453.3969399999</v>
      </c>
      <c r="F80" s="29">
        <f>E80/C80*100</f>
        <v>114.1498849668768</v>
      </c>
      <c r="G80" s="45" t="s">
        <v>294</v>
      </c>
      <c r="H80" s="46">
        <f>E80/D80*100</f>
        <v>99.586175547556195</v>
      </c>
      <c r="I80" s="47" t="s">
        <v>295</v>
      </c>
    </row>
    <row r="81" spans="1:9" ht="144.6" customHeight="1" x14ac:dyDescent="0.3">
      <c r="A81" s="20" t="s">
        <v>135</v>
      </c>
      <c r="B81" s="21" t="s">
        <v>136</v>
      </c>
      <c r="C81" s="22">
        <v>51823</v>
      </c>
      <c r="D81" s="15">
        <v>104001.272</v>
      </c>
      <c r="E81" s="15">
        <v>121374.67653</v>
      </c>
      <c r="F81" s="29">
        <f t="shared" ref="F81:F144" si="21">E81/C81*100</f>
        <v>234.21005447388222</v>
      </c>
      <c r="G81" s="45" t="s">
        <v>294</v>
      </c>
      <c r="H81" s="46">
        <f t="shared" ref="H81:H144" si="22">E81/D81*100</f>
        <v>116.70499234855511</v>
      </c>
      <c r="I81" s="45" t="s">
        <v>296</v>
      </c>
    </row>
    <row r="82" spans="1:9" ht="21.6" hidden="1" x14ac:dyDescent="0.3">
      <c r="A82" s="20" t="s">
        <v>137</v>
      </c>
      <c r="B82" s="21" t="s">
        <v>138</v>
      </c>
      <c r="C82" s="22">
        <v>0</v>
      </c>
      <c r="D82" s="15">
        <v>40317.271999999997</v>
      </c>
      <c r="E82" s="15"/>
      <c r="F82" s="29" t="e">
        <f t="shared" si="21"/>
        <v>#DIV/0!</v>
      </c>
      <c r="G82" s="47"/>
      <c r="H82" s="46">
        <f t="shared" si="22"/>
        <v>0</v>
      </c>
      <c r="I82" s="47"/>
    </row>
    <row r="83" spans="1:9" ht="0.6" hidden="1" customHeight="1" x14ac:dyDescent="0.3">
      <c r="A83" s="20" t="s">
        <v>139</v>
      </c>
      <c r="B83" s="21" t="s">
        <v>140</v>
      </c>
      <c r="C83" s="22">
        <v>0</v>
      </c>
      <c r="D83" s="15">
        <v>40317.271999999997</v>
      </c>
      <c r="E83" s="15"/>
      <c r="F83" s="29" t="e">
        <f t="shared" si="21"/>
        <v>#DIV/0!</v>
      </c>
      <c r="G83" s="47"/>
      <c r="H83" s="46">
        <f t="shared" si="22"/>
        <v>0</v>
      </c>
      <c r="I83" s="47"/>
    </row>
    <row r="84" spans="1:9" ht="124.8" customHeight="1" x14ac:dyDescent="0.3">
      <c r="A84" s="20" t="s">
        <v>139</v>
      </c>
      <c r="B84" s="21" t="s">
        <v>141</v>
      </c>
      <c r="C84" s="22">
        <v>0</v>
      </c>
      <c r="D84" s="15">
        <v>40317.271999999997</v>
      </c>
      <c r="E84" s="15">
        <v>56690.676529999997</v>
      </c>
      <c r="F84" s="29" t="s">
        <v>293</v>
      </c>
      <c r="G84" s="45" t="s">
        <v>294</v>
      </c>
      <c r="H84" s="46">
        <f t="shared" si="22"/>
        <v>140.61138990257078</v>
      </c>
      <c r="I84" s="45" t="s">
        <v>298</v>
      </c>
    </row>
    <row r="85" spans="1:9" hidden="1" x14ac:dyDescent="0.3">
      <c r="A85" s="20" t="s">
        <v>142</v>
      </c>
      <c r="B85" s="21" t="s">
        <v>143</v>
      </c>
      <c r="C85" s="22">
        <v>51823</v>
      </c>
      <c r="D85" s="15">
        <v>63684</v>
      </c>
      <c r="E85" s="15"/>
      <c r="F85" s="29">
        <f t="shared" si="21"/>
        <v>0</v>
      </c>
      <c r="G85" s="47"/>
      <c r="H85" s="46">
        <f t="shared" si="22"/>
        <v>0</v>
      </c>
      <c r="I85" s="47"/>
    </row>
    <row r="86" spans="1:9" ht="1.5" customHeight="1" x14ac:dyDescent="0.3">
      <c r="A86" s="20" t="s">
        <v>144</v>
      </c>
      <c r="B86" s="21" t="s">
        <v>145</v>
      </c>
      <c r="C86" s="22">
        <v>51823</v>
      </c>
      <c r="D86" s="15">
        <v>63684</v>
      </c>
      <c r="E86" s="15"/>
      <c r="F86" s="29">
        <f t="shared" si="21"/>
        <v>0</v>
      </c>
      <c r="G86" s="47"/>
      <c r="H86" s="46">
        <f t="shared" si="22"/>
        <v>0</v>
      </c>
      <c r="I86" s="47"/>
    </row>
    <row r="87" spans="1:9" ht="92.4" customHeight="1" x14ac:dyDescent="0.3">
      <c r="A87" s="20" t="s">
        <v>144</v>
      </c>
      <c r="B87" s="21" t="s">
        <v>146</v>
      </c>
      <c r="C87" s="22">
        <v>51823</v>
      </c>
      <c r="D87" s="15">
        <v>63684</v>
      </c>
      <c r="E87" s="15">
        <v>64684</v>
      </c>
      <c r="F87" s="29">
        <f t="shared" si="21"/>
        <v>124.81716612314995</v>
      </c>
      <c r="G87" s="45" t="s">
        <v>294</v>
      </c>
      <c r="H87" s="46">
        <f t="shared" si="22"/>
        <v>101.57025312480373</v>
      </c>
      <c r="I87" s="47" t="s">
        <v>295</v>
      </c>
    </row>
    <row r="88" spans="1:9" ht="91.8" x14ac:dyDescent="0.3">
      <c r="A88" s="20" t="s">
        <v>147</v>
      </c>
      <c r="B88" s="21" t="s">
        <v>148</v>
      </c>
      <c r="C88" s="22">
        <v>43654.3</v>
      </c>
      <c r="D88" s="15">
        <v>68116.08</v>
      </c>
      <c r="E88" s="15">
        <v>67264.920889999994</v>
      </c>
      <c r="F88" s="29">
        <f t="shared" si="21"/>
        <v>154.0854415028989</v>
      </c>
      <c r="G88" s="45" t="s">
        <v>294</v>
      </c>
      <c r="H88" s="46">
        <f t="shared" si="22"/>
        <v>98.75042851849372</v>
      </c>
      <c r="I88" s="47" t="s">
        <v>295</v>
      </c>
    </row>
    <row r="89" spans="1:9" ht="21.6" hidden="1" x14ac:dyDescent="0.3">
      <c r="A89" s="20" t="s">
        <v>149</v>
      </c>
      <c r="B89" s="21" t="s">
        <v>150</v>
      </c>
      <c r="C89" s="22">
        <v>0</v>
      </c>
      <c r="D89" s="22">
        <v>5385.7349999999997</v>
      </c>
      <c r="E89" s="22"/>
      <c r="F89" s="29" t="e">
        <f t="shared" si="21"/>
        <v>#DIV/0!</v>
      </c>
      <c r="G89" s="48"/>
      <c r="H89" s="46">
        <f t="shared" si="22"/>
        <v>0</v>
      </c>
      <c r="I89" s="48"/>
    </row>
    <row r="90" spans="1:9" ht="21.6" hidden="1" x14ac:dyDescent="0.3">
      <c r="A90" s="20" t="s">
        <v>151</v>
      </c>
      <c r="B90" s="21" t="s">
        <v>152</v>
      </c>
      <c r="C90" s="22">
        <v>0</v>
      </c>
      <c r="D90" s="22">
        <v>5385.7349999999997</v>
      </c>
      <c r="E90" s="22"/>
      <c r="F90" s="29" t="e">
        <f t="shared" si="21"/>
        <v>#DIV/0!</v>
      </c>
      <c r="G90" s="48"/>
      <c r="H90" s="46">
        <f t="shared" si="22"/>
        <v>0</v>
      </c>
      <c r="I90" s="48"/>
    </row>
    <row r="91" spans="1:9" ht="91.8" x14ac:dyDescent="0.3">
      <c r="A91" s="20" t="s">
        <v>151</v>
      </c>
      <c r="B91" s="21" t="s">
        <v>153</v>
      </c>
      <c r="C91" s="22">
        <v>0</v>
      </c>
      <c r="D91" s="22">
        <v>5385.7349999999997</v>
      </c>
      <c r="E91" s="22">
        <v>5385.7349999999997</v>
      </c>
      <c r="F91" s="29" t="s">
        <v>293</v>
      </c>
      <c r="G91" s="49" t="s">
        <v>294</v>
      </c>
      <c r="H91" s="46">
        <f t="shared" si="22"/>
        <v>100</v>
      </c>
      <c r="I91" s="48" t="s">
        <v>295</v>
      </c>
    </row>
    <row r="92" spans="1:9" ht="42" hidden="1" x14ac:dyDescent="0.3">
      <c r="A92" s="20" t="s">
        <v>272</v>
      </c>
      <c r="B92" s="21" t="s">
        <v>277</v>
      </c>
      <c r="C92" s="22">
        <v>904.42</v>
      </c>
      <c r="D92" s="15">
        <v>0</v>
      </c>
      <c r="E92" s="15"/>
      <c r="F92" s="29">
        <f t="shared" si="21"/>
        <v>0</v>
      </c>
      <c r="G92" s="47"/>
      <c r="H92" s="46" t="e">
        <f t="shared" si="22"/>
        <v>#DIV/0!</v>
      </c>
      <c r="I92" s="47"/>
    </row>
    <row r="93" spans="1:9" ht="42" hidden="1" x14ac:dyDescent="0.3">
      <c r="A93" s="20" t="s">
        <v>272</v>
      </c>
      <c r="B93" s="21" t="s">
        <v>278</v>
      </c>
      <c r="C93" s="22" t="s">
        <v>280</v>
      </c>
      <c r="D93" s="15">
        <v>0</v>
      </c>
      <c r="E93" s="15"/>
      <c r="F93" s="29" t="e">
        <f t="shared" si="21"/>
        <v>#VALUE!</v>
      </c>
      <c r="G93" s="47"/>
      <c r="H93" s="46" t="e">
        <f t="shared" si="22"/>
        <v>#DIV/0!</v>
      </c>
      <c r="I93" s="47"/>
    </row>
    <row r="94" spans="1:9" ht="42" hidden="1" x14ac:dyDescent="0.3">
      <c r="A94" s="20" t="s">
        <v>272</v>
      </c>
      <c r="B94" s="21" t="s">
        <v>279</v>
      </c>
      <c r="C94" s="22" t="s">
        <v>280</v>
      </c>
      <c r="D94" s="15">
        <v>0</v>
      </c>
      <c r="E94" s="15"/>
      <c r="F94" s="29" t="e">
        <f t="shared" si="21"/>
        <v>#VALUE!</v>
      </c>
      <c r="G94" s="47"/>
      <c r="H94" s="46" t="e">
        <f t="shared" si="22"/>
        <v>#DIV/0!</v>
      </c>
      <c r="I94" s="47"/>
    </row>
    <row r="95" spans="1:9" ht="31.8" hidden="1" x14ac:dyDescent="0.3">
      <c r="A95" s="20" t="s">
        <v>154</v>
      </c>
      <c r="B95" s="21" t="s">
        <v>155</v>
      </c>
      <c r="C95" s="22">
        <v>950</v>
      </c>
      <c r="D95" s="15">
        <v>950</v>
      </c>
      <c r="E95" s="15"/>
      <c r="F95" s="29">
        <f t="shared" si="21"/>
        <v>0</v>
      </c>
      <c r="G95" s="47"/>
      <c r="H95" s="46">
        <f t="shared" si="22"/>
        <v>0</v>
      </c>
      <c r="I95" s="47"/>
    </row>
    <row r="96" spans="1:9" ht="31.8" hidden="1" x14ac:dyDescent="0.3">
      <c r="A96" s="20" t="s">
        <v>156</v>
      </c>
      <c r="B96" s="21" t="s">
        <v>157</v>
      </c>
      <c r="C96" s="22">
        <v>950</v>
      </c>
      <c r="D96" s="15">
        <v>950</v>
      </c>
      <c r="E96" s="15"/>
      <c r="F96" s="29">
        <f t="shared" si="21"/>
        <v>0</v>
      </c>
      <c r="G96" s="47"/>
      <c r="H96" s="46">
        <f t="shared" si="22"/>
        <v>0</v>
      </c>
      <c r="I96" s="47"/>
    </row>
    <row r="97" spans="1:9" ht="33.6" customHeight="1" x14ac:dyDescent="0.3">
      <c r="A97" s="20" t="s">
        <v>156</v>
      </c>
      <c r="B97" s="21" t="s">
        <v>158</v>
      </c>
      <c r="C97" s="22">
        <v>950</v>
      </c>
      <c r="D97" s="15">
        <v>950</v>
      </c>
      <c r="E97" s="15">
        <v>950</v>
      </c>
      <c r="F97" s="29">
        <f t="shared" si="21"/>
        <v>100</v>
      </c>
      <c r="G97" s="50" t="s">
        <v>295</v>
      </c>
      <c r="H97" s="46">
        <f t="shared" si="22"/>
        <v>100</v>
      </c>
      <c r="I97" s="47" t="s">
        <v>295</v>
      </c>
    </row>
    <row r="98" spans="1:9" ht="21.6" hidden="1" x14ac:dyDescent="0.3">
      <c r="A98" s="20" t="s">
        <v>159</v>
      </c>
      <c r="B98" s="21" t="s">
        <v>160</v>
      </c>
      <c r="C98" s="22">
        <v>6039.78</v>
      </c>
      <c r="D98" s="22">
        <v>3251.3071399999999</v>
      </c>
      <c r="E98" s="22"/>
      <c r="F98" s="29">
        <f t="shared" si="21"/>
        <v>0</v>
      </c>
      <c r="G98" s="48"/>
      <c r="H98" s="46">
        <f t="shared" si="22"/>
        <v>0</v>
      </c>
      <c r="I98" s="48"/>
    </row>
    <row r="99" spans="1:9" ht="21.6" hidden="1" x14ac:dyDescent="0.3">
      <c r="A99" s="20" t="s">
        <v>161</v>
      </c>
      <c r="B99" s="21" t="s">
        <v>162</v>
      </c>
      <c r="C99" s="22">
        <v>6039.78</v>
      </c>
      <c r="D99" s="22">
        <v>3251.3071399999999</v>
      </c>
      <c r="E99" s="22"/>
      <c r="F99" s="29">
        <f t="shared" si="21"/>
        <v>0</v>
      </c>
      <c r="G99" s="48"/>
      <c r="H99" s="46">
        <f t="shared" si="22"/>
        <v>0</v>
      </c>
      <c r="I99" s="48"/>
    </row>
    <row r="100" spans="1:9" ht="91.8" x14ac:dyDescent="0.3">
      <c r="A100" s="20" t="s">
        <v>161</v>
      </c>
      <c r="B100" s="21" t="s">
        <v>163</v>
      </c>
      <c r="C100" s="22">
        <v>6039.78</v>
      </c>
      <c r="D100" s="22">
        <v>3251.3071399999999</v>
      </c>
      <c r="E100" s="22">
        <v>3251.3071399999999</v>
      </c>
      <c r="F100" s="29">
        <f t="shared" si="21"/>
        <v>53.831549162386708</v>
      </c>
      <c r="G100" s="49" t="s">
        <v>294</v>
      </c>
      <c r="H100" s="46">
        <f t="shared" si="22"/>
        <v>100</v>
      </c>
      <c r="I100" s="48" t="s">
        <v>295</v>
      </c>
    </row>
    <row r="101" spans="1:9" ht="21.6" hidden="1" x14ac:dyDescent="0.3">
      <c r="A101" s="20" t="s">
        <v>164</v>
      </c>
      <c r="B101" s="21" t="s">
        <v>165</v>
      </c>
      <c r="C101" s="22">
        <v>0</v>
      </c>
      <c r="D101" s="15">
        <v>382.392</v>
      </c>
      <c r="E101" s="15"/>
      <c r="F101" s="29" t="e">
        <f t="shared" si="21"/>
        <v>#DIV/0!</v>
      </c>
      <c r="G101" s="47"/>
      <c r="H101" s="46">
        <f t="shared" si="22"/>
        <v>0</v>
      </c>
      <c r="I101" s="47"/>
    </row>
    <row r="102" spans="1:9" ht="21.6" hidden="1" x14ac:dyDescent="0.3">
      <c r="A102" s="20" t="s">
        <v>166</v>
      </c>
      <c r="B102" s="21" t="s">
        <v>167</v>
      </c>
      <c r="C102" s="22">
        <v>0</v>
      </c>
      <c r="D102" s="15">
        <v>382.392</v>
      </c>
      <c r="E102" s="15"/>
      <c r="F102" s="29" t="e">
        <f t="shared" si="21"/>
        <v>#DIV/0!</v>
      </c>
      <c r="G102" s="47"/>
      <c r="H102" s="46">
        <f t="shared" si="22"/>
        <v>0</v>
      </c>
      <c r="I102" s="47"/>
    </row>
    <row r="103" spans="1:9" ht="145.19999999999999" customHeight="1" x14ac:dyDescent="0.3">
      <c r="A103" s="20" t="s">
        <v>166</v>
      </c>
      <c r="B103" s="21" t="s">
        <v>168</v>
      </c>
      <c r="C103" s="22">
        <v>0</v>
      </c>
      <c r="D103" s="15">
        <v>382.392</v>
      </c>
      <c r="E103" s="15">
        <v>162.89400000000001</v>
      </c>
      <c r="F103" s="29" t="s">
        <v>293</v>
      </c>
      <c r="G103" s="45" t="s">
        <v>294</v>
      </c>
      <c r="H103" s="46">
        <f t="shared" si="22"/>
        <v>42.59869453335844</v>
      </c>
      <c r="I103" s="45" t="s">
        <v>297</v>
      </c>
    </row>
    <row r="104" spans="1:9" ht="21.6" hidden="1" x14ac:dyDescent="0.3">
      <c r="A104" s="20" t="s">
        <v>273</v>
      </c>
      <c r="B104" s="21" t="s">
        <v>275</v>
      </c>
      <c r="C104" s="22">
        <v>11403.11</v>
      </c>
      <c r="D104" s="15">
        <v>0</v>
      </c>
      <c r="E104" s="15"/>
      <c r="F104" s="29">
        <f t="shared" si="21"/>
        <v>0</v>
      </c>
      <c r="G104" s="47"/>
      <c r="H104" s="46" t="e">
        <f t="shared" si="22"/>
        <v>#DIV/0!</v>
      </c>
      <c r="I104" s="47"/>
    </row>
    <row r="105" spans="1:9" ht="21.6" hidden="1" x14ac:dyDescent="0.3">
      <c r="A105" s="20" t="s">
        <v>273</v>
      </c>
      <c r="B105" s="21" t="s">
        <v>274</v>
      </c>
      <c r="C105" s="22">
        <v>11403.11</v>
      </c>
      <c r="D105" s="15">
        <v>0</v>
      </c>
      <c r="E105" s="15"/>
      <c r="F105" s="29">
        <f t="shared" si="21"/>
        <v>0</v>
      </c>
      <c r="G105" s="47"/>
      <c r="H105" s="46" t="e">
        <f t="shared" si="22"/>
        <v>#DIV/0!</v>
      </c>
      <c r="I105" s="47"/>
    </row>
    <row r="106" spans="1:9" ht="92.4" customHeight="1" x14ac:dyDescent="0.3">
      <c r="A106" s="20" t="s">
        <v>273</v>
      </c>
      <c r="B106" s="21" t="s">
        <v>276</v>
      </c>
      <c r="C106" s="22">
        <v>11403.11</v>
      </c>
      <c r="D106" s="15">
        <v>0</v>
      </c>
      <c r="E106" s="15">
        <v>0</v>
      </c>
      <c r="F106" s="29">
        <f t="shared" si="21"/>
        <v>0</v>
      </c>
      <c r="G106" s="45" t="s">
        <v>294</v>
      </c>
      <c r="H106" s="46" t="s">
        <v>295</v>
      </c>
      <c r="I106" s="47" t="s">
        <v>295</v>
      </c>
    </row>
    <row r="107" spans="1:9" ht="0.75" hidden="1" customHeight="1" x14ac:dyDescent="0.3">
      <c r="A107" s="20" t="s">
        <v>169</v>
      </c>
      <c r="B107" s="21" t="s">
        <v>170</v>
      </c>
      <c r="C107" s="22">
        <v>24356.98</v>
      </c>
      <c r="D107" s="15">
        <v>58146.644999999997</v>
      </c>
      <c r="E107" s="15">
        <f>E108</f>
        <v>57514.984750000003</v>
      </c>
      <c r="F107" s="29">
        <f t="shared" si="21"/>
        <v>236.13348103911079</v>
      </c>
      <c r="G107" s="47"/>
      <c r="H107" s="46">
        <f t="shared" si="22"/>
        <v>98.913677220757975</v>
      </c>
      <c r="I107" s="47"/>
    </row>
    <row r="108" spans="1:9" ht="91.8" x14ac:dyDescent="0.3">
      <c r="A108" s="20" t="s">
        <v>171</v>
      </c>
      <c r="B108" s="21" t="s">
        <v>172</v>
      </c>
      <c r="C108" s="22">
        <v>24356.98</v>
      </c>
      <c r="D108" s="15">
        <v>58146.644999999997</v>
      </c>
      <c r="E108" s="15">
        <v>57514.984750000003</v>
      </c>
      <c r="F108" s="29">
        <f t="shared" si="21"/>
        <v>236.13348103911079</v>
      </c>
      <c r="G108" s="45" t="s">
        <v>294</v>
      </c>
      <c r="H108" s="46">
        <f t="shared" si="22"/>
        <v>98.913677220757975</v>
      </c>
      <c r="I108" s="47" t="s">
        <v>295</v>
      </c>
    </row>
    <row r="109" spans="1:9" ht="91.8" x14ac:dyDescent="0.3">
      <c r="A109" s="20" t="s">
        <v>171</v>
      </c>
      <c r="B109" s="21" t="s">
        <v>173</v>
      </c>
      <c r="C109" s="22">
        <v>0</v>
      </c>
      <c r="D109" s="22">
        <v>10334.330900000001</v>
      </c>
      <c r="E109" s="22">
        <v>10334.330900000001</v>
      </c>
      <c r="F109" s="29" t="s">
        <v>293</v>
      </c>
      <c r="G109" s="49" t="s">
        <v>294</v>
      </c>
      <c r="H109" s="46">
        <f t="shared" si="22"/>
        <v>100</v>
      </c>
      <c r="I109" s="48" t="s">
        <v>295</v>
      </c>
    </row>
    <row r="110" spans="1:9" ht="91.8" x14ac:dyDescent="0.3">
      <c r="A110" s="20" t="s">
        <v>171</v>
      </c>
      <c r="B110" s="21" t="s">
        <v>174</v>
      </c>
      <c r="C110" s="22">
        <v>24356.98</v>
      </c>
      <c r="D110" s="22">
        <v>47812.314440000002</v>
      </c>
      <c r="E110" s="22">
        <v>47180.653850000002</v>
      </c>
      <c r="F110" s="29">
        <f t="shared" si="21"/>
        <v>193.70485934627365</v>
      </c>
      <c r="G110" s="49" t="s">
        <v>294</v>
      </c>
      <c r="H110" s="46">
        <f t="shared" si="22"/>
        <v>98.67887468448599</v>
      </c>
      <c r="I110" s="48" t="s">
        <v>295</v>
      </c>
    </row>
    <row r="111" spans="1:9" ht="13.95" customHeight="1" x14ac:dyDescent="0.3">
      <c r="A111" s="20" t="s">
        <v>175</v>
      </c>
      <c r="B111" s="21" t="s">
        <v>176</v>
      </c>
      <c r="C111" s="22">
        <v>795069.9</v>
      </c>
      <c r="D111" s="15">
        <v>825720.91599999997</v>
      </c>
      <c r="E111" s="15">
        <v>814221.21759999997</v>
      </c>
      <c r="F111" s="29">
        <f t="shared" si="21"/>
        <v>102.40875897829864</v>
      </c>
      <c r="G111" s="47" t="s">
        <v>295</v>
      </c>
      <c r="H111" s="46">
        <f t="shared" si="22"/>
        <v>98.607314144867814</v>
      </c>
      <c r="I111" s="47" t="s">
        <v>295</v>
      </c>
    </row>
    <row r="112" spans="1:9" ht="21.6" hidden="1" x14ac:dyDescent="0.3">
      <c r="A112" s="20" t="s">
        <v>177</v>
      </c>
      <c r="B112" s="21" t="s">
        <v>178</v>
      </c>
      <c r="C112" s="22">
        <v>736178.39</v>
      </c>
      <c r="D112" s="15">
        <v>784136.76399999997</v>
      </c>
      <c r="E112" s="15"/>
      <c r="F112" s="29">
        <f t="shared" si="21"/>
        <v>0</v>
      </c>
      <c r="G112" s="47"/>
      <c r="H112" s="46">
        <f t="shared" si="22"/>
        <v>0</v>
      </c>
      <c r="I112" s="47"/>
    </row>
    <row r="113" spans="1:9" ht="91.8" x14ac:dyDescent="0.3">
      <c r="A113" s="20" t="s">
        <v>179</v>
      </c>
      <c r="B113" s="21" t="s">
        <v>180</v>
      </c>
      <c r="C113" s="22">
        <v>736178.39</v>
      </c>
      <c r="D113" s="15">
        <v>784136.76399999997</v>
      </c>
      <c r="E113" s="15">
        <v>778422.80490999995</v>
      </c>
      <c r="F113" s="29">
        <f t="shared" si="21"/>
        <v>105.73833944106943</v>
      </c>
      <c r="G113" s="45" t="s">
        <v>294</v>
      </c>
      <c r="H113" s="46">
        <f t="shared" si="22"/>
        <v>99.271305803741143</v>
      </c>
      <c r="I113" s="47" t="s">
        <v>295</v>
      </c>
    </row>
    <row r="114" spans="1:9" ht="135.6" customHeight="1" x14ac:dyDescent="0.3">
      <c r="A114" s="20" t="s">
        <v>179</v>
      </c>
      <c r="B114" s="21" t="s">
        <v>181</v>
      </c>
      <c r="C114" s="22">
        <v>56008.84</v>
      </c>
      <c r="D114" s="15">
        <v>44715.167999999998</v>
      </c>
      <c r="E114" s="15">
        <v>41226.522940000003</v>
      </c>
      <c r="F114" s="29">
        <f t="shared" si="21"/>
        <v>73.6071715464916</v>
      </c>
      <c r="G114" s="45" t="s">
        <v>294</v>
      </c>
      <c r="H114" s="46">
        <f t="shared" si="22"/>
        <v>92.198072340911267</v>
      </c>
      <c r="I114" s="45" t="s">
        <v>318</v>
      </c>
    </row>
    <row r="115" spans="1:9" ht="94.2" customHeight="1" x14ac:dyDescent="0.3">
      <c r="A115" s="20" t="s">
        <v>179</v>
      </c>
      <c r="B115" s="21" t="s">
        <v>182</v>
      </c>
      <c r="C115" s="22">
        <v>680169.55</v>
      </c>
      <c r="D115" s="15">
        <v>739421.59600000002</v>
      </c>
      <c r="E115" s="15">
        <v>737196.28197000001</v>
      </c>
      <c r="F115" s="29">
        <f t="shared" si="21"/>
        <v>108.38419361319541</v>
      </c>
      <c r="G115" s="45" t="s">
        <v>294</v>
      </c>
      <c r="H115" s="46">
        <f t="shared" si="22"/>
        <v>99.699046654569173</v>
      </c>
      <c r="I115" s="47" t="s">
        <v>295</v>
      </c>
    </row>
    <row r="116" spans="1:9" ht="42" hidden="1" x14ac:dyDescent="0.3">
      <c r="A116" s="20" t="s">
        <v>183</v>
      </c>
      <c r="B116" s="21" t="s">
        <v>184</v>
      </c>
      <c r="C116" s="22">
        <v>8415.5</v>
      </c>
      <c r="D116" s="15">
        <v>5903.915</v>
      </c>
      <c r="E116" s="15"/>
      <c r="F116" s="29">
        <f t="shared" si="21"/>
        <v>0</v>
      </c>
      <c r="G116" s="47"/>
      <c r="H116" s="46">
        <f t="shared" si="22"/>
        <v>0</v>
      </c>
      <c r="I116" s="47"/>
    </row>
    <row r="117" spans="1:9" ht="42" hidden="1" x14ac:dyDescent="0.3">
      <c r="A117" s="20" t="s">
        <v>185</v>
      </c>
      <c r="B117" s="21" t="s">
        <v>186</v>
      </c>
      <c r="C117" s="22">
        <v>8415.5</v>
      </c>
      <c r="D117" s="15">
        <v>5903.915</v>
      </c>
      <c r="E117" s="15"/>
      <c r="F117" s="29">
        <f t="shared" si="21"/>
        <v>0</v>
      </c>
      <c r="G117" s="47"/>
      <c r="H117" s="46">
        <f t="shared" si="22"/>
        <v>0</v>
      </c>
      <c r="I117" s="47"/>
    </row>
    <row r="118" spans="1:9" ht="91.8" customHeight="1" x14ac:dyDescent="0.3">
      <c r="A118" s="20" t="s">
        <v>185</v>
      </c>
      <c r="B118" s="21" t="s">
        <v>187</v>
      </c>
      <c r="C118" s="22">
        <v>8415.5</v>
      </c>
      <c r="D118" s="15">
        <v>5903.915</v>
      </c>
      <c r="E118" s="15">
        <v>5438.1182099999996</v>
      </c>
      <c r="F118" s="29">
        <f t="shared" si="21"/>
        <v>64.620262729487251</v>
      </c>
      <c r="G118" s="45" t="s">
        <v>294</v>
      </c>
      <c r="H118" s="46">
        <f t="shared" si="22"/>
        <v>92.110374387165123</v>
      </c>
      <c r="I118" s="51" t="s">
        <v>319</v>
      </c>
    </row>
    <row r="119" spans="1:9" ht="34.200000000000003" hidden="1" customHeight="1" x14ac:dyDescent="0.3">
      <c r="A119" s="20" t="s">
        <v>188</v>
      </c>
      <c r="B119" s="21" t="s">
        <v>189</v>
      </c>
      <c r="C119" s="22">
        <v>18161.64</v>
      </c>
      <c r="D119" s="22">
        <v>3497</v>
      </c>
      <c r="E119" s="22"/>
      <c r="F119" s="29">
        <f t="shared" si="21"/>
        <v>0</v>
      </c>
      <c r="G119" s="48"/>
      <c r="H119" s="46">
        <f t="shared" si="22"/>
        <v>0</v>
      </c>
      <c r="I119" s="48"/>
    </row>
    <row r="120" spans="1:9" ht="31.2" hidden="1" customHeight="1" x14ac:dyDescent="0.3">
      <c r="A120" s="20" t="s">
        <v>190</v>
      </c>
      <c r="B120" s="21" t="s">
        <v>191</v>
      </c>
      <c r="C120" s="22">
        <v>18161.64</v>
      </c>
      <c r="D120" s="22">
        <v>3497</v>
      </c>
      <c r="E120" s="22"/>
      <c r="F120" s="29">
        <f t="shared" si="21"/>
        <v>0</v>
      </c>
      <c r="G120" s="48"/>
      <c r="H120" s="46">
        <f t="shared" si="22"/>
        <v>0</v>
      </c>
      <c r="I120" s="48"/>
    </row>
    <row r="121" spans="1:9" ht="94.2" customHeight="1" x14ac:dyDescent="0.3">
      <c r="A121" s="20" t="s">
        <v>190</v>
      </c>
      <c r="B121" s="21" t="s">
        <v>192</v>
      </c>
      <c r="C121" s="22">
        <v>18161.64</v>
      </c>
      <c r="D121" s="22">
        <v>3497</v>
      </c>
      <c r="E121" s="22">
        <v>3497</v>
      </c>
      <c r="F121" s="29">
        <f t="shared" si="21"/>
        <v>19.254869053675769</v>
      </c>
      <c r="G121" s="49" t="s">
        <v>294</v>
      </c>
      <c r="H121" s="46">
        <f t="shared" si="22"/>
        <v>100</v>
      </c>
      <c r="I121" s="48" t="s">
        <v>295</v>
      </c>
    </row>
    <row r="122" spans="1:9" ht="34.950000000000003" hidden="1" customHeight="1" x14ac:dyDescent="0.3">
      <c r="A122" s="20" t="s">
        <v>193</v>
      </c>
      <c r="B122" s="21" t="s">
        <v>194</v>
      </c>
      <c r="C122" s="22">
        <v>2255.64</v>
      </c>
      <c r="D122" s="22">
        <v>1796.2739999999999</v>
      </c>
      <c r="E122" s="22"/>
      <c r="F122" s="29">
        <f t="shared" si="21"/>
        <v>0</v>
      </c>
      <c r="G122" s="48"/>
      <c r="H122" s="46">
        <f t="shared" si="22"/>
        <v>0</v>
      </c>
      <c r="I122" s="48"/>
    </row>
    <row r="123" spans="1:9" ht="31.8" hidden="1" x14ac:dyDescent="0.3">
      <c r="A123" s="20" t="s">
        <v>195</v>
      </c>
      <c r="B123" s="21" t="s">
        <v>196</v>
      </c>
      <c r="C123" s="22">
        <v>2255.64</v>
      </c>
      <c r="D123" s="22">
        <v>1796.2739999999999</v>
      </c>
      <c r="E123" s="22"/>
      <c r="F123" s="29">
        <f t="shared" si="21"/>
        <v>0</v>
      </c>
      <c r="G123" s="48"/>
      <c r="H123" s="46">
        <f t="shared" si="22"/>
        <v>0</v>
      </c>
      <c r="I123" s="48"/>
    </row>
    <row r="124" spans="1:9" ht="94.2" customHeight="1" x14ac:dyDescent="0.3">
      <c r="A124" s="20" t="s">
        <v>195</v>
      </c>
      <c r="B124" s="21" t="s">
        <v>197</v>
      </c>
      <c r="C124" s="22">
        <v>2255.64</v>
      </c>
      <c r="D124" s="22">
        <v>1796.2739999999999</v>
      </c>
      <c r="E124" s="22">
        <v>1796.2739999999999</v>
      </c>
      <c r="F124" s="29">
        <f t="shared" si="21"/>
        <v>79.634782146087147</v>
      </c>
      <c r="G124" s="49" t="s">
        <v>294</v>
      </c>
      <c r="H124" s="46">
        <f t="shared" si="22"/>
        <v>100</v>
      </c>
      <c r="I124" s="48" t="s">
        <v>295</v>
      </c>
    </row>
    <row r="125" spans="1:9" ht="31.8" hidden="1" x14ac:dyDescent="0.3">
      <c r="A125" s="20" t="s">
        <v>198</v>
      </c>
      <c r="B125" s="21" t="s">
        <v>199</v>
      </c>
      <c r="C125" s="22">
        <v>6.48</v>
      </c>
      <c r="D125" s="22">
        <v>23.655999999999999</v>
      </c>
      <c r="E125" s="22"/>
      <c r="F125" s="29">
        <f t="shared" si="21"/>
        <v>0</v>
      </c>
      <c r="G125" s="48"/>
      <c r="H125" s="46">
        <f t="shared" si="22"/>
        <v>0</v>
      </c>
      <c r="I125" s="48"/>
    </row>
    <row r="126" spans="1:9" ht="35.4" hidden="1" customHeight="1" x14ac:dyDescent="0.3">
      <c r="A126" s="20" t="s">
        <v>200</v>
      </c>
      <c r="B126" s="21" t="s">
        <v>201</v>
      </c>
      <c r="C126" s="22">
        <v>6.48</v>
      </c>
      <c r="D126" s="22">
        <v>23.655999999999999</v>
      </c>
      <c r="E126" s="22"/>
      <c r="F126" s="29">
        <f t="shared" si="21"/>
        <v>0</v>
      </c>
      <c r="G126" s="48"/>
      <c r="H126" s="46">
        <f t="shared" si="22"/>
        <v>0</v>
      </c>
      <c r="I126" s="48"/>
    </row>
    <row r="127" spans="1:9" ht="33.6" customHeight="1" x14ac:dyDescent="0.3">
      <c r="A127" s="20" t="s">
        <v>200</v>
      </c>
      <c r="B127" s="21" t="s">
        <v>202</v>
      </c>
      <c r="C127" s="22">
        <v>6.48</v>
      </c>
      <c r="D127" s="22">
        <v>23.655999999999999</v>
      </c>
      <c r="E127" s="22">
        <v>0</v>
      </c>
      <c r="F127" s="29">
        <f t="shared" si="21"/>
        <v>0</v>
      </c>
      <c r="G127" s="48"/>
      <c r="H127" s="46">
        <f t="shared" si="22"/>
        <v>0</v>
      </c>
      <c r="I127" s="48"/>
    </row>
    <row r="128" spans="1:9" ht="33" hidden="1" customHeight="1" x14ac:dyDescent="0.3">
      <c r="A128" s="20" t="s">
        <v>203</v>
      </c>
      <c r="B128" s="21" t="s">
        <v>204</v>
      </c>
      <c r="C128" s="22">
        <v>24131.5</v>
      </c>
      <c r="D128" s="15">
        <v>24150.45</v>
      </c>
      <c r="E128" s="15"/>
      <c r="F128" s="29">
        <f t="shared" si="21"/>
        <v>0</v>
      </c>
      <c r="G128" s="47"/>
      <c r="H128" s="46">
        <f t="shared" si="22"/>
        <v>0</v>
      </c>
      <c r="I128" s="47"/>
    </row>
    <row r="129" spans="1:9" ht="31.95" hidden="1" customHeight="1" x14ac:dyDescent="0.3">
      <c r="A129" s="20" t="s">
        <v>205</v>
      </c>
      <c r="B129" s="21" t="s">
        <v>206</v>
      </c>
      <c r="C129" s="22">
        <v>24131.5</v>
      </c>
      <c r="D129" s="15">
        <v>24150.45</v>
      </c>
      <c r="E129" s="15"/>
      <c r="F129" s="29">
        <f t="shared" si="21"/>
        <v>0</v>
      </c>
      <c r="G129" s="47"/>
      <c r="H129" s="46">
        <f t="shared" si="22"/>
        <v>0</v>
      </c>
      <c r="I129" s="47"/>
    </row>
    <row r="130" spans="1:9" ht="52.2" customHeight="1" x14ac:dyDescent="0.3">
      <c r="A130" s="20" t="s">
        <v>205</v>
      </c>
      <c r="B130" s="21" t="s">
        <v>207</v>
      </c>
      <c r="C130" s="22">
        <v>24131.5</v>
      </c>
      <c r="D130" s="15">
        <v>24150.45</v>
      </c>
      <c r="E130" s="15">
        <v>20154.974450000002</v>
      </c>
      <c r="F130" s="29">
        <f t="shared" si="21"/>
        <v>83.521432360193117</v>
      </c>
      <c r="G130" s="45" t="s">
        <v>320</v>
      </c>
      <c r="H130" s="46">
        <f t="shared" si="22"/>
        <v>83.455896059907786</v>
      </c>
      <c r="I130" s="45" t="s">
        <v>320</v>
      </c>
    </row>
    <row r="131" spans="1:9" ht="21.6" hidden="1" x14ac:dyDescent="0.3">
      <c r="A131" s="20" t="s">
        <v>208</v>
      </c>
      <c r="B131" s="21" t="s">
        <v>209</v>
      </c>
      <c r="C131" s="22">
        <v>2299.14</v>
      </c>
      <c r="D131" s="22">
        <v>2166.181</v>
      </c>
      <c r="E131" s="22"/>
      <c r="F131" s="29">
        <f t="shared" si="21"/>
        <v>0</v>
      </c>
      <c r="G131" s="48"/>
      <c r="H131" s="46">
        <f t="shared" si="22"/>
        <v>0</v>
      </c>
      <c r="I131" s="48"/>
    </row>
    <row r="132" spans="1:9" ht="21.6" hidden="1" x14ac:dyDescent="0.3">
      <c r="A132" s="20" t="s">
        <v>210</v>
      </c>
      <c r="B132" s="21" t="s">
        <v>211</v>
      </c>
      <c r="C132" s="22">
        <v>2299.14</v>
      </c>
      <c r="D132" s="22">
        <v>2166.181</v>
      </c>
      <c r="E132" s="22"/>
      <c r="F132" s="29">
        <f t="shared" si="21"/>
        <v>0</v>
      </c>
      <c r="G132" s="48"/>
      <c r="H132" s="46">
        <f t="shared" si="22"/>
        <v>0</v>
      </c>
      <c r="I132" s="48"/>
    </row>
    <row r="133" spans="1:9" ht="94.2" customHeight="1" x14ac:dyDescent="0.3">
      <c r="A133" s="20" t="s">
        <v>210</v>
      </c>
      <c r="B133" s="21" t="s">
        <v>212</v>
      </c>
      <c r="C133" s="22">
        <v>2299.14</v>
      </c>
      <c r="D133" s="22">
        <v>2166.181</v>
      </c>
      <c r="E133" s="22">
        <v>2166.181</v>
      </c>
      <c r="F133" s="29">
        <f t="shared" si="21"/>
        <v>94.217011578242307</v>
      </c>
      <c r="G133" s="49" t="s">
        <v>294</v>
      </c>
      <c r="H133" s="46">
        <f t="shared" si="22"/>
        <v>100</v>
      </c>
      <c r="I133" s="48" t="s">
        <v>295</v>
      </c>
    </row>
    <row r="134" spans="1:9" ht="0.6" hidden="1" customHeight="1" x14ac:dyDescent="0.3">
      <c r="A134" s="20" t="s">
        <v>213</v>
      </c>
      <c r="B134" s="21" t="s">
        <v>214</v>
      </c>
      <c r="C134" s="22">
        <v>2942.23</v>
      </c>
      <c r="D134" s="22">
        <v>2914.5140000000001</v>
      </c>
      <c r="E134" s="22"/>
      <c r="F134" s="29">
        <f t="shared" si="21"/>
        <v>0</v>
      </c>
      <c r="G134" s="48"/>
      <c r="H134" s="46">
        <f t="shared" si="22"/>
        <v>0</v>
      </c>
      <c r="I134" s="48"/>
    </row>
    <row r="135" spans="1:9" ht="21.6" hidden="1" x14ac:dyDescent="0.3">
      <c r="A135" s="20" t="s">
        <v>215</v>
      </c>
      <c r="B135" s="21" t="s">
        <v>216</v>
      </c>
      <c r="C135" s="22">
        <v>2942.23</v>
      </c>
      <c r="D135" s="22">
        <v>2914.5140000000001</v>
      </c>
      <c r="E135" s="22"/>
      <c r="F135" s="29">
        <f t="shared" si="21"/>
        <v>0</v>
      </c>
      <c r="G135" s="48"/>
      <c r="H135" s="46">
        <f t="shared" si="22"/>
        <v>0</v>
      </c>
      <c r="I135" s="48"/>
    </row>
    <row r="136" spans="1:9" ht="42.6" customHeight="1" x14ac:dyDescent="0.3">
      <c r="A136" s="20" t="s">
        <v>215</v>
      </c>
      <c r="B136" s="21" t="s">
        <v>217</v>
      </c>
      <c r="C136" s="22">
        <v>2942.23</v>
      </c>
      <c r="D136" s="22">
        <v>2914.5140000000001</v>
      </c>
      <c r="E136" s="22">
        <v>1613.7030299999999</v>
      </c>
      <c r="F136" s="29">
        <f t="shared" si="21"/>
        <v>54.846257090710104</v>
      </c>
      <c r="G136" s="49" t="s">
        <v>321</v>
      </c>
      <c r="H136" s="46">
        <f t="shared" si="22"/>
        <v>55.367825647775234</v>
      </c>
      <c r="I136" s="49" t="s">
        <v>321</v>
      </c>
    </row>
    <row r="137" spans="1:9" ht="0.6" hidden="1" customHeight="1" x14ac:dyDescent="0.3">
      <c r="A137" s="20" t="s">
        <v>218</v>
      </c>
      <c r="B137" s="21" t="s">
        <v>219</v>
      </c>
      <c r="C137" s="23">
        <v>679.38</v>
      </c>
      <c r="D137" s="22">
        <v>1132.162</v>
      </c>
      <c r="E137" s="22"/>
      <c r="F137" s="29">
        <f t="shared" si="21"/>
        <v>0</v>
      </c>
      <c r="G137" s="48"/>
      <c r="H137" s="46">
        <f t="shared" si="22"/>
        <v>0</v>
      </c>
      <c r="I137" s="48"/>
    </row>
    <row r="138" spans="1:9" hidden="1" x14ac:dyDescent="0.3">
      <c r="A138" s="20" t="s">
        <v>220</v>
      </c>
      <c r="B138" s="21" t="s">
        <v>221</v>
      </c>
      <c r="C138" s="22">
        <v>679.38</v>
      </c>
      <c r="D138" s="22">
        <v>1132.162</v>
      </c>
      <c r="E138" s="22"/>
      <c r="F138" s="29">
        <f t="shared" si="21"/>
        <v>0</v>
      </c>
      <c r="G138" s="48"/>
      <c r="H138" s="46">
        <f t="shared" si="22"/>
        <v>0</v>
      </c>
      <c r="I138" s="48"/>
    </row>
    <row r="139" spans="1:9" ht="91.8" x14ac:dyDescent="0.3">
      <c r="A139" s="20" t="s">
        <v>220</v>
      </c>
      <c r="B139" s="21" t="s">
        <v>222</v>
      </c>
      <c r="C139" s="22">
        <v>679.38</v>
      </c>
      <c r="D139" s="22">
        <v>1132.162</v>
      </c>
      <c r="E139" s="22">
        <v>1132.162</v>
      </c>
      <c r="F139" s="29">
        <f t="shared" si="21"/>
        <v>166.64635402867322</v>
      </c>
      <c r="G139" s="49" t="s">
        <v>294</v>
      </c>
      <c r="H139" s="46">
        <f t="shared" si="22"/>
        <v>100</v>
      </c>
      <c r="I139" s="48" t="s">
        <v>295</v>
      </c>
    </row>
    <row r="140" spans="1:9" ht="93.6" customHeight="1" x14ac:dyDescent="0.3">
      <c r="A140" s="20" t="s">
        <v>223</v>
      </c>
      <c r="B140" s="21" t="s">
        <v>224</v>
      </c>
      <c r="C140" s="22">
        <v>34073.449999999997</v>
      </c>
      <c r="D140" s="15">
        <v>62001.002999999997</v>
      </c>
      <c r="E140" s="15">
        <v>52592.581919999997</v>
      </c>
      <c r="F140" s="29">
        <f t="shared" si="21"/>
        <v>154.35062173040888</v>
      </c>
      <c r="G140" s="45" t="s">
        <v>294</v>
      </c>
      <c r="H140" s="46">
        <f t="shared" si="22"/>
        <v>84.825372776630729</v>
      </c>
      <c r="I140" s="45" t="s">
        <v>323</v>
      </c>
    </row>
    <row r="141" spans="1:9" ht="76.2" hidden="1" customHeight="1" x14ac:dyDescent="0.3">
      <c r="A141" s="20" t="s">
        <v>225</v>
      </c>
      <c r="B141" s="21" t="s">
        <v>226</v>
      </c>
      <c r="C141" s="22">
        <v>0</v>
      </c>
      <c r="D141" s="22">
        <v>312.48</v>
      </c>
      <c r="E141" s="22"/>
      <c r="F141" s="29" t="e">
        <f t="shared" si="21"/>
        <v>#DIV/0!</v>
      </c>
      <c r="G141" s="48"/>
      <c r="H141" s="46">
        <f t="shared" si="22"/>
        <v>0</v>
      </c>
      <c r="I141" s="48"/>
    </row>
    <row r="142" spans="1:9" ht="37.5" hidden="1" customHeight="1" x14ac:dyDescent="0.3">
      <c r="A142" s="20" t="s">
        <v>227</v>
      </c>
      <c r="B142" s="21" t="s">
        <v>228</v>
      </c>
      <c r="C142" s="22">
        <v>0</v>
      </c>
      <c r="D142" s="22">
        <v>312.48</v>
      </c>
      <c r="E142" s="22"/>
      <c r="F142" s="29" t="e">
        <f t="shared" si="21"/>
        <v>#DIV/0!</v>
      </c>
      <c r="G142" s="48"/>
      <c r="H142" s="46">
        <f t="shared" si="22"/>
        <v>0</v>
      </c>
      <c r="I142" s="48"/>
    </row>
    <row r="143" spans="1:9" ht="93" customHeight="1" x14ac:dyDescent="0.3">
      <c r="A143" s="20" t="s">
        <v>227</v>
      </c>
      <c r="B143" s="21" t="s">
        <v>229</v>
      </c>
      <c r="C143" s="22">
        <v>0</v>
      </c>
      <c r="D143" s="22">
        <v>312.48</v>
      </c>
      <c r="E143" s="22">
        <v>281.26434999999998</v>
      </c>
      <c r="F143" s="29" t="s">
        <v>293</v>
      </c>
      <c r="G143" s="49" t="s">
        <v>294</v>
      </c>
      <c r="H143" s="46">
        <f t="shared" si="22"/>
        <v>90.010352662570398</v>
      </c>
      <c r="I143" s="49" t="s">
        <v>322</v>
      </c>
    </row>
    <row r="144" spans="1:9" ht="34.200000000000003" hidden="1" customHeight="1" x14ac:dyDescent="0.3">
      <c r="A144" s="20" t="s">
        <v>230</v>
      </c>
      <c r="B144" s="21" t="s">
        <v>231</v>
      </c>
      <c r="C144" s="22">
        <v>4823.45</v>
      </c>
      <c r="D144" s="22">
        <v>2498.9495999999999</v>
      </c>
      <c r="E144" s="22"/>
      <c r="F144" s="29">
        <f t="shared" si="21"/>
        <v>0</v>
      </c>
      <c r="G144" s="48"/>
      <c r="H144" s="46">
        <f t="shared" si="22"/>
        <v>0</v>
      </c>
      <c r="I144" s="48"/>
    </row>
    <row r="145" spans="1:9" ht="0.75" hidden="1" customHeight="1" x14ac:dyDescent="0.3">
      <c r="A145" s="20" t="s">
        <v>232</v>
      </c>
      <c r="B145" s="21" t="s">
        <v>233</v>
      </c>
      <c r="C145" s="22">
        <v>4823.45</v>
      </c>
      <c r="D145" s="22">
        <v>2498.9495999999999</v>
      </c>
      <c r="E145" s="22"/>
      <c r="F145" s="29">
        <f t="shared" ref="F145:F155" si="23">E145/C145*100</f>
        <v>0</v>
      </c>
      <c r="G145" s="48"/>
      <c r="H145" s="46">
        <f t="shared" ref="H145:H155" si="24">E145/D145*100</f>
        <v>0</v>
      </c>
      <c r="I145" s="48"/>
    </row>
    <row r="146" spans="1:9" ht="96" customHeight="1" x14ac:dyDescent="0.3">
      <c r="A146" s="20" t="s">
        <v>232</v>
      </c>
      <c r="B146" s="21" t="s">
        <v>234</v>
      </c>
      <c r="C146" s="22">
        <v>4823.45</v>
      </c>
      <c r="D146" s="22">
        <v>2498.9495999999999</v>
      </c>
      <c r="E146" s="22">
        <v>2498.9495999999999</v>
      </c>
      <c r="F146" s="29">
        <f t="shared" si="23"/>
        <v>51.80834464957654</v>
      </c>
      <c r="G146" s="49" t="s">
        <v>294</v>
      </c>
      <c r="H146" s="46">
        <f t="shared" si="24"/>
        <v>100</v>
      </c>
      <c r="I146" s="48" t="s">
        <v>295</v>
      </c>
    </row>
    <row r="147" spans="1:9" ht="62.4" hidden="1" x14ac:dyDescent="0.3">
      <c r="A147" s="20" t="s">
        <v>235</v>
      </c>
      <c r="B147" s="21" t="s">
        <v>236</v>
      </c>
      <c r="C147" s="22">
        <v>29250</v>
      </c>
      <c r="D147" s="22">
        <v>52474.5</v>
      </c>
      <c r="E147" s="22"/>
      <c r="F147" s="29">
        <f t="shared" si="23"/>
        <v>0</v>
      </c>
      <c r="G147" s="48"/>
      <c r="H147" s="46">
        <f t="shared" si="24"/>
        <v>0</v>
      </c>
      <c r="I147" s="48"/>
    </row>
    <row r="148" spans="1:9" ht="1.5" hidden="1" customHeight="1" x14ac:dyDescent="0.3">
      <c r="A148" s="20" t="s">
        <v>237</v>
      </c>
      <c r="B148" s="21" t="s">
        <v>238</v>
      </c>
      <c r="C148" s="22">
        <v>29250</v>
      </c>
      <c r="D148" s="22">
        <v>52474.5</v>
      </c>
      <c r="E148" s="22"/>
      <c r="F148" s="29">
        <f t="shared" si="23"/>
        <v>0</v>
      </c>
      <c r="G148" s="48"/>
      <c r="H148" s="46">
        <f t="shared" si="24"/>
        <v>0</v>
      </c>
      <c r="I148" s="48"/>
    </row>
    <row r="149" spans="1:9" ht="92.4" customHeight="1" x14ac:dyDescent="0.3">
      <c r="A149" s="20" t="s">
        <v>237</v>
      </c>
      <c r="B149" s="21" t="s">
        <v>239</v>
      </c>
      <c r="C149" s="22">
        <v>29250</v>
      </c>
      <c r="D149" s="22">
        <v>52474.5</v>
      </c>
      <c r="E149" s="22">
        <v>43097.294170000001</v>
      </c>
      <c r="F149" s="29">
        <f t="shared" si="23"/>
        <v>147.34117664957265</v>
      </c>
      <c r="G149" s="49" t="s">
        <v>294</v>
      </c>
      <c r="H149" s="46">
        <f t="shared" si="24"/>
        <v>82.129975835882192</v>
      </c>
      <c r="I149" s="49" t="s">
        <v>322</v>
      </c>
    </row>
    <row r="150" spans="1:9" hidden="1" x14ac:dyDescent="0.3">
      <c r="A150" s="20" t="s">
        <v>240</v>
      </c>
      <c r="B150" s="21" t="s">
        <v>241</v>
      </c>
      <c r="C150" s="22">
        <v>0</v>
      </c>
      <c r="D150" s="15">
        <v>6715.0739999999996</v>
      </c>
      <c r="E150" s="15"/>
      <c r="F150" s="29" t="e">
        <f t="shared" si="23"/>
        <v>#DIV/0!</v>
      </c>
      <c r="G150" s="47"/>
      <c r="H150" s="46">
        <f t="shared" si="24"/>
        <v>0</v>
      </c>
      <c r="I150" s="47"/>
    </row>
    <row r="151" spans="1:9" ht="0.75" hidden="1" customHeight="1" x14ac:dyDescent="0.3">
      <c r="A151" s="20" t="s">
        <v>242</v>
      </c>
      <c r="B151" s="21" t="s">
        <v>243</v>
      </c>
      <c r="C151" s="22">
        <v>0</v>
      </c>
      <c r="D151" s="15">
        <v>6715.0739999999996</v>
      </c>
      <c r="E151" s="15"/>
      <c r="F151" s="29" t="e">
        <f t="shared" si="23"/>
        <v>#DIV/0!</v>
      </c>
      <c r="G151" s="47"/>
      <c r="H151" s="46">
        <f t="shared" si="24"/>
        <v>0</v>
      </c>
      <c r="I151" s="47"/>
    </row>
    <row r="152" spans="1:9" ht="93.6" customHeight="1" x14ac:dyDescent="0.3">
      <c r="A152" s="20" t="s">
        <v>242</v>
      </c>
      <c r="B152" s="21" t="s">
        <v>244</v>
      </c>
      <c r="C152" s="22">
        <v>0</v>
      </c>
      <c r="D152" s="15">
        <v>6715.0739999999996</v>
      </c>
      <c r="E152" s="15">
        <v>6715.0738000000001</v>
      </c>
      <c r="F152" s="29" t="s">
        <v>293</v>
      </c>
      <c r="G152" s="45" t="s">
        <v>294</v>
      </c>
      <c r="H152" s="46">
        <f t="shared" si="24"/>
        <v>99.999997021626271</v>
      </c>
      <c r="I152" s="47" t="s">
        <v>295</v>
      </c>
    </row>
    <row r="153" spans="1:9" hidden="1" x14ac:dyDescent="0.3">
      <c r="A153" s="20" t="s">
        <v>245</v>
      </c>
      <c r="B153" s="21" t="s">
        <v>246</v>
      </c>
      <c r="C153" s="22">
        <v>0</v>
      </c>
      <c r="D153" s="15">
        <v>150</v>
      </c>
      <c r="E153" s="15"/>
      <c r="F153" s="29" t="e">
        <f t="shared" si="23"/>
        <v>#DIV/0!</v>
      </c>
      <c r="G153" s="47"/>
      <c r="H153" s="46">
        <f t="shared" si="24"/>
        <v>0</v>
      </c>
      <c r="I153" s="47">
        <v>150</v>
      </c>
    </row>
    <row r="154" spans="1:9" hidden="1" x14ac:dyDescent="0.3">
      <c r="A154" s="20" t="s">
        <v>247</v>
      </c>
      <c r="B154" s="21" t="s">
        <v>248</v>
      </c>
      <c r="C154" s="22">
        <v>0</v>
      </c>
      <c r="D154" s="15">
        <v>150</v>
      </c>
      <c r="E154" s="15"/>
      <c r="F154" s="29" t="e">
        <f t="shared" si="23"/>
        <v>#DIV/0!</v>
      </c>
      <c r="G154" s="47"/>
      <c r="H154" s="46">
        <f t="shared" si="24"/>
        <v>0</v>
      </c>
      <c r="I154" s="47">
        <v>150</v>
      </c>
    </row>
    <row r="155" spans="1:9" ht="3.75" hidden="1" customHeight="1" x14ac:dyDescent="0.3">
      <c r="A155" s="20" t="s">
        <v>247</v>
      </c>
      <c r="B155" s="21" t="s">
        <v>249</v>
      </c>
      <c r="C155" s="22">
        <v>0</v>
      </c>
      <c r="D155" s="15">
        <v>150</v>
      </c>
      <c r="E155" s="15"/>
      <c r="F155" s="29" t="e">
        <f t="shared" si="23"/>
        <v>#DIV/0!</v>
      </c>
      <c r="G155" s="47"/>
      <c r="H155" s="46">
        <f t="shared" si="24"/>
        <v>0</v>
      </c>
      <c r="I155" s="47">
        <v>150</v>
      </c>
    </row>
    <row r="156" spans="1:9" ht="83.4" customHeight="1" x14ac:dyDescent="0.3">
      <c r="A156" s="20" t="s">
        <v>247</v>
      </c>
      <c r="B156" s="21" t="s">
        <v>250</v>
      </c>
      <c r="C156" s="22">
        <v>0</v>
      </c>
      <c r="D156" s="15">
        <v>150</v>
      </c>
      <c r="E156" s="15">
        <v>150</v>
      </c>
      <c r="F156" s="29" t="s">
        <v>293</v>
      </c>
      <c r="G156" s="45" t="s">
        <v>324</v>
      </c>
      <c r="H156" s="46">
        <f>E156/D156*100</f>
        <v>100</v>
      </c>
      <c r="I156" s="47" t="s">
        <v>295</v>
      </c>
    </row>
    <row r="157" spans="1:9" ht="271.2" customHeight="1" x14ac:dyDescent="0.3">
      <c r="A157" s="20" t="s">
        <v>269</v>
      </c>
      <c r="B157" s="21" t="s">
        <v>251</v>
      </c>
      <c r="C157" s="22">
        <v>0</v>
      </c>
      <c r="D157" s="15">
        <v>0</v>
      </c>
      <c r="E157" s="15">
        <f>E160+E161</f>
        <v>-15920.870130000001</v>
      </c>
      <c r="F157" s="15" t="s">
        <v>293</v>
      </c>
      <c r="G157" s="45" t="s">
        <v>325</v>
      </c>
      <c r="H157" s="47" t="s">
        <v>293</v>
      </c>
      <c r="I157" s="45" t="s">
        <v>325</v>
      </c>
    </row>
    <row r="158" spans="1:9" ht="22.2" hidden="1" customHeight="1" x14ac:dyDescent="0.3">
      <c r="A158" s="20" t="s">
        <v>252</v>
      </c>
      <c r="B158" s="21" t="s">
        <v>253</v>
      </c>
      <c r="C158" s="22">
        <v>0</v>
      </c>
      <c r="D158" s="15">
        <v>0</v>
      </c>
      <c r="E158" s="15"/>
      <c r="F158" s="15" t="e">
        <f t="shared" ref="F158:F159" si="25">D158*100/C158</f>
        <v>#DIV/0!</v>
      </c>
      <c r="G158" s="47"/>
      <c r="H158" s="47" t="e">
        <f t="shared" ref="H158:H159" si="26">E158*100/D158</f>
        <v>#DIV/0!</v>
      </c>
      <c r="I158" s="47"/>
    </row>
    <row r="159" spans="1:9" ht="36.75" hidden="1" customHeight="1" x14ac:dyDescent="0.3">
      <c r="A159" s="20" t="s">
        <v>254</v>
      </c>
      <c r="B159" s="21" t="s">
        <v>255</v>
      </c>
      <c r="C159" s="22">
        <v>0</v>
      </c>
      <c r="D159" s="15">
        <v>0</v>
      </c>
      <c r="E159" s="15"/>
      <c r="F159" s="15" t="e">
        <f t="shared" si="25"/>
        <v>#DIV/0!</v>
      </c>
      <c r="G159" s="47"/>
      <c r="H159" s="47" t="e">
        <f t="shared" si="26"/>
        <v>#DIV/0!</v>
      </c>
      <c r="I159" s="47"/>
    </row>
    <row r="160" spans="1:9" ht="112.8" customHeight="1" x14ac:dyDescent="0.3">
      <c r="A160" s="20" t="s">
        <v>254</v>
      </c>
      <c r="B160" s="21" t="s">
        <v>256</v>
      </c>
      <c r="C160" s="22">
        <v>0</v>
      </c>
      <c r="D160" s="15">
        <v>0</v>
      </c>
      <c r="E160" s="15">
        <v>-15905.25013</v>
      </c>
      <c r="F160" s="15" t="s">
        <v>293</v>
      </c>
      <c r="G160" s="45" t="s">
        <v>326</v>
      </c>
      <c r="H160" s="47" t="s">
        <v>293</v>
      </c>
      <c r="I160" s="45" t="s">
        <v>326</v>
      </c>
    </row>
    <row r="161" spans="1:9" ht="93.6" customHeight="1" x14ac:dyDescent="0.3">
      <c r="A161" s="20" t="s">
        <v>254</v>
      </c>
      <c r="B161" s="21" t="s">
        <v>257</v>
      </c>
      <c r="C161" s="22">
        <v>0</v>
      </c>
      <c r="D161" s="15">
        <v>0</v>
      </c>
      <c r="E161" s="15">
        <v>-15.62</v>
      </c>
      <c r="F161" s="15" t="s">
        <v>293</v>
      </c>
      <c r="G161" s="45" t="s">
        <v>327</v>
      </c>
      <c r="H161" s="47" t="s">
        <v>293</v>
      </c>
      <c r="I161" s="45" t="s">
        <v>327</v>
      </c>
    </row>
    <row r="162" spans="1:9" ht="1.5" customHeight="1" x14ac:dyDescent="0.3">
      <c r="A162" s="20"/>
      <c r="B162" s="21"/>
      <c r="C162" s="22"/>
      <c r="D162" s="15"/>
      <c r="E162" s="26"/>
      <c r="F162" s="26"/>
      <c r="G162" s="26"/>
      <c r="H162" s="26"/>
    </row>
  </sheetData>
  <mergeCells count="10">
    <mergeCell ref="I4:I6"/>
    <mergeCell ref="G4:G5"/>
    <mergeCell ref="H4:H5"/>
    <mergeCell ref="A2:I2"/>
    <mergeCell ref="E4:E6"/>
    <mergeCell ref="F4:F6"/>
    <mergeCell ref="C4:C5"/>
    <mergeCell ref="A4:A6"/>
    <mergeCell ref="B4:B6"/>
    <mergeCell ref="D4:D6"/>
  </mergeCells>
  <pageMargins left="0.19685039370078741" right="0.19685039370078741" top="0.39370078740157483" bottom="0.19685039370078741" header="0.19685039370078741" footer="0.19685039370078741"/>
  <pageSetup paperSize="9" scale="65" fitToHeight="0" orientation="portrait" r:id="rId1"/>
  <rowBreaks count="2" manualBreakCount="2">
    <brk id="118" max="5" man="1"/>
    <brk id="15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83212&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A8BF74B3-0CD0-484E-9C1D-95D6F943DB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Приказ 65</vt:lpstr>
      <vt:lpstr>'Приказ 65'!Область_печати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DESKTOP-0UEEOHU\Admin</dc:creator>
  <cp:lastModifiedBy>Светлана Цыбульская</cp:lastModifiedBy>
  <cp:lastPrinted>2025-04-23T04:35:41Z</cp:lastPrinted>
  <dcterms:created xsi:type="dcterms:W3CDTF">2025-02-11T00:21:26Z</dcterms:created>
  <dcterms:modified xsi:type="dcterms:W3CDTF">2025-04-24T02:02:57Z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SV_0503117M_20220601(11).xlsx</vt:lpwstr>
  </property>
  <property fmtid="{D5CDD505-2E9C-101B-9397-08002B2CF9AE}" pid="4" name="Версия клиента">
    <vt:lpwstr>23.1.0.38691 (.NET 4.7.2)</vt:lpwstr>
  </property>
  <property fmtid="{D5CDD505-2E9C-101B-9397-08002B2CF9AE}" pid="5" name="Версия базы">
    <vt:lpwstr>20.2.0.15639841</vt:lpwstr>
  </property>
  <property fmtid="{D5CDD505-2E9C-101B-9397-08002B2CF9AE}" pid="6" name="Тип сервера">
    <vt:lpwstr>MSSQL</vt:lpwstr>
  </property>
  <property fmtid="{D5CDD505-2E9C-101B-9397-08002B2CF9AE}" pid="7" name="Сервер">
    <vt:lpwstr>winsmart\mssql</vt:lpwstr>
  </property>
  <property fmtid="{D5CDD505-2E9C-101B-9397-08002B2CF9AE}" pid="8" name="База">
    <vt:lpwstr>svod_smart</vt:lpwstr>
  </property>
  <property fmtid="{D5CDD505-2E9C-101B-9397-08002B2CF9AE}" pid="9" name="Пользователь">
    <vt:lpwstr>ovcharenko</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